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/>
  </bookViews>
  <sheets>
    <sheet name="Програма 2024" sheetId="7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7" i="7" l="1"/>
  <c r="D26" i="7"/>
  <c r="D41" i="7" s="1"/>
  <c r="D11" i="7"/>
  <c r="D10" i="7" s="1"/>
  <c r="D25" i="7" s="1"/>
  <c r="D43" i="7"/>
  <c r="L42" i="7"/>
  <c r="G42" i="7" s="1"/>
  <c r="G60" i="7" s="1"/>
  <c r="D45" i="7"/>
  <c r="L56" i="7"/>
  <c r="I56" i="7" s="1"/>
  <c r="L43" i="7" l="1"/>
  <c r="K42" i="7"/>
  <c r="K43" i="7" s="1"/>
  <c r="I42" i="7"/>
  <c r="I43" i="7" s="1"/>
  <c r="K56" i="7"/>
  <c r="L39" i="7"/>
  <c r="I39" i="7" s="1"/>
  <c r="K39" i="7" l="1"/>
  <c r="L23" i="7"/>
  <c r="I23" i="7" s="1"/>
  <c r="K23" i="7" l="1"/>
  <c r="L58" i="7"/>
  <c r="I58" i="7" s="1"/>
  <c r="D59" i="7" l="1"/>
  <c r="L24" i="7"/>
  <c r="L22" i="7"/>
  <c r="I22" i="7" s="1"/>
  <c r="K58" i="7"/>
  <c r="L13" i="7"/>
  <c r="I13" i="7" s="1"/>
  <c r="L14" i="7"/>
  <c r="I14" i="7" s="1"/>
  <c r="L15" i="7"/>
  <c r="K15" i="7" s="1"/>
  <c r="L16" i="7"/>
  <c r="I16" i="7" s="1"/>
  <c r="L17" i="7"/>
  <c r="I17" i="7" s="1"/>
  <c r="L18" i="7"/>
  <c r="I18" i="7" s="1"/>
  <c r="L19" i="7"/>
  <c r="K19" i="7" s="1"/>
  <c r="L20" i="7"/>
  <c r="I20" i="7" s="1"/>
  <c r="L21" i="7"/>
  <c r="I21" i="7" s="1"/>
  <c r="K24" i="7"/>
  <c r="L29" i="7"/>
  <c r="K29" i="7" s="1"/>
  <c r="L30" i="7"/>
  <c r="K30" i="7" s="1"/>
  <c r="L31" i="7"/>
  <c r="I31" i="7" s="1"/>
  <c r="L32" i="7"/>
  <c r="I32" i="7" s="1"/>
  <c r="L33" i="7"/>
  <c r="K33" i="7" s="1"/>
  <c r="L34" i="7"/>
  <c r="K34" i="7" s="1"/>
  <c r="L35" i="7"/>
  <c r="I35" i="7" s="1"/>
  <c r="L36" i="7"/>
  <c r="I36" i="7" s="1"/>
  <c r="L37" i="7"/>
  <c r="K37" i="7" s="1"/>
  <c r="L38" i="7"/>
  <c r="I38" i="7" s="1"/>
  <c r="L40" i="7"/>
  <c r="I40" i="7" s="1"/>
  <c r="L44" i="7"/>
  <c r="K44" i="7" s="1"/>
  <c r="L47" i="7"/>
  <c r="I47" i="7" s="1"/>
  <c r="L48" i="7"/>
  <c r="K48" i="7" s="1"/>
  <c r="L49" i="7"/>
  <c r="K49" i="7" s="1"/>
  <c r="L50" i="7"/>
  <c r="I50" i="7" s="1"/>
  <c r="L51" i="7"/>
  <c r="I51" i="7" s="1"/>
  <c r="L52" i="7"/>
  <c r="K52" i="7" s="1"/>
  <c r="L53" i="7"/>
  <c r="K53" i="7" s="1"/>
  <c r="L54" i="7"/>
  <c r="I54" i="7" s="1"/>
  <c r="L55" i="7"/>
  <c r="I55" i="7" s="1"/>
  <c r="L45" i="7" l="1"/>
  <c r="I45" i="7" s="1"/>
  <c r="D57" i="7"/>
  <c r="L59" i="7"/>
  <c r="K32" i="7"/>
  <c r="K55" i="7"/>
  <c r="K22" i="7"/>
  <c r="K47" i="7"/>
  <c r="K40" i="7"/>
  <c r="K54" i="7"/>
  <c r="K38" i="7"/>
  <c r="I19" i="7"/>
  <c r="K51" i="7"/>
  <c r="K36" i="7"/>
  <c r="K31" i="7"/>
  <c r="I34" i="7"/>
  <c r="I30" i="7"/>
  <c r="I59" i="7"/>
  <c r="I15" i="7"/>
  <c r="K50" i="7"/>
  <c r="K35" i="7"/>
  <c r="L27" i="7"/>
  <c r="I53" i="7"/>
  <c r="I49" i="7"/>
  <c r="K18" i="7"/>
  <c r="K14" i="7"/>
  <c r="L11" i="7"/>
  <c r="I52" i="7"/>
  <c r="I48" i="7"/>
  <c r="I44" i="7"/>
  <c r="I37" i="7"/>
  <c r="I33" i="7"/>
  <c r="I29" i="7"/>
  <c r="I24" i="7"/>
  <c r="K21" i="7"/>
  <c r="K17" i="7"/>
  <c r="K13" i="7"/>
  <c r="K20" i="7"/>
  <c r="K16" i="7"/>
  <c r="I57" i="7" l="1"/>
  <c r="I11" i="7"/>
  <c r="K45" i="7"/>
  <c r="K57" i="7" s="1"/>
  <c r="L57" i="7"/>
  <c r="L10" i="7"/>
  <c r="L26" i="7"/>
  <c r="K26" i="7" s="1"/>
  <c r="K11" i="7"/>
  <c r="I27" i="7"/>
  <c r="K27" i="7"/>
  <c r="L60" i="7" l="1"/>
  <c r="K41" i="7"/>
  <c r="L25" i="7"/>
  <c r="I26" i="7"/>
  <c r="I41" i="7" s="1"/>
  <c r="L41" i="7"/>
  <c r="I10" i="7"/>
  <c r="K10" i="7"/>
  <c r="I60" i="7" l="1"/>
  <c r="K25" i="7"/>
  <c r="K60" i="7"/>
  <c r="I25" i="7"/>
</calcChain>
</file>

<file path=xl/sharedStrings.xml><?xml version="1.0" encoding="utf-8"?>
<sst xmlns="http://schemas.openxmlformats.org/spreadsheetml/2006/main" count="85" uniqueCount="61">
  <si>
    <t>№</t>
  </si>
  <si>
    <t>Розділ програми</t>
  </si>
  <si>
    <t>Вартість на 1 день (грн.)</t>
  </si>
  <si>
    <t>Кількість учнів</t>
  </si>
  <si>
    <t>Кількість днів навчання</t>
  </si>
  <si>
    <t>Місцевий бюджет</t>
  </si>
  <si>
    <t>Позабюджетні надходження</t>
  </si>
  <si>
    <t>Всього   (тис.грн.)</t>
  </si>
  <si>
    <t>%</t>
  </si>
  <si>
    <t>тис.грн.</t>
  </si>
  <si>
    <t xml:space="preserve">Забезпечення гарячим харчуванням дітей закладів дошкільної освіти </t>
  </si>
  <si>
    <t>Забезпечення безкоштовним гарячим харчуванням дітей освіти пільгових категорій ВСЬОГО:</t>
  </si>
  <si>
    <t>діти сироти</t>
  </si>
  <si>
    <t>діти батьки яких позбавлені батьківського піклування</t>
  </si>
  <si>
    <t>діти з особливими освітніми потребами</t>
  </si>
  <si>
    <t>діти інваліди</t>
  </si>
  <si>
    <t>діти батьки яких  (несуть або загинули)в зоні АТО та мають посвідчення</t>
  </si>
  <si>
    <t>діти , батьки яких є Героями Небесної сотні, постраждалими учасниками Революції гідності або стали інвалідами внаслідок бойових дій</t>
  </si>
  <si>
    <t>дітей-переселенців та із родин внутрішньо переміщених осіб;</t>
  </si>
  <si>
    <t>діти із сімей, які отримують допомогу відповідно до Закону України «Про державну соціальну допомогу малозабезпеченим сім’ям»</t>
  </si>
  <si>
    <t xml:space="preserve">забезпечити безкоштовним харчуванням з числа дітей, з багатодітних родин </t>
  </si>
  <si>
    <t xml:space="preserve">Забезпечення  гарячим харчуванням дітей дошкільних закладів ЗЗСО </t>
  </si>
  <si>
    <t xml:space="preserve">В т.ч. учні із числа дітей: </t>
  </si>
  <si>
    <t>Забезпечення гарячим харчуванням учнів 1-4 класів закладів загальної середньої освіти</t>
  </si>
  <si>
    <t>Забезпечення 100% безкоштовним гарячим харчуванням здобувачів освіти пільгових категорій ВСЬОГО:</t>
  </si>
  <si>
    <t>Забезпечення гарячим харчуванням учнів 5-11 класів закладів загальної середньої освіти</t>
  </si>
  <si>
    <t>Організація харчування дітей в пришкільних (мовних) таборах літнього відпочинку у закладах загальної середньої освіти</t>
  </si>
  <si>
    <t>1.1</t>
  </si>
  <si>
    <t>1.2</t>
  </si>
  <si>
    <t>1.3</t>
  </si>
  <si>
    <t>2.1</t>
  </si>
  <si>
    <t>2.2</t>
  </si>
  <si>
    <t>2.3</t>
  </si>
  <si>
    <t>4.1</t>
  </si>
  <si>
    <t>4.2</t>
  </si>
  <si>
    <t>на 2024 рік</t>
  </si>
  <si>
    <t xml:space="preserve">в т.ч. учні із числа дітей: </t>
  </si>
  <si>
    <t xml:space="preserve">в т.ч. із числа дітей: </t>
  </si>
  <si>
    <t>ВСЬОГО РОЗДІЛ 1</t>
  </si>
  <si>
    <t>ВСЬОГО РОЗДІЛ 2</t>
  </si>
  <si>
    <t>ВСЬОГО РОЗДІЛ 4</t>
  </si>
  <si>
    <t>ВСЬОГО РОЗДІЛ 3</t>
  </si>
  <si>
    <t>ВСЬОГО РОЗДІЛ 5</t>
  </si>
  <si>
    <t>РАЗОМ</t>
  </si>
  <si>
    <t>Кошторис місцевої цільової програми організації харчування учнів закладів загальної середньої освіти, вихованців дошкільних підрозділів закладів загальної середньої освіти та закладів дошкільної освіти 
Баришівської селищної ради на 2024-2026 роки
 (в тис. грн.)</t>
  </si>
  <si>
    <t>1.4</t>
  </si>
  <si>
    <t>Діти, які отримали статус дитини, яка постраждала внаслідок воєних дій та збройних конфліктів</t>
  </si>
  <si>
    <t>Субвенція з державного бюджету місцевим бюджетам</t>
  </si>
  <si>
    <t>4.3</t>
  </si>
  <si>
    <t>діти батьки яких  (несли або загинули)в зоні АТО та мають посвідчення</t>
  </si>
  <si>
    <t>діти, один з батьків яких має підтверджуючі документи військовослужбовця Збройних сил України, учасника бойових дій</t>
  </si>
  <si>
    <t xml:space="preserve">один з батьків яких  загинув, пропав безвісті під час захисту незалежності та суверенітету України  </t>
  </si>
  <si>
    <t>діти, які отримали статус дитини, яка постраждала внаслідок воєних дій та збройних конфліктів</t>
  </si>
  <si>
    <t xml:space="preserve">один з батьків яких  загинув, пропав безвісті під час захисту незалежності та суверенітету України </t>
  </si>
  <si>
    <t>2.4</t>
  </si>
  <si>
    <t>Додаток 3</t>
  </si>
  <si>
    <t>до рішення селищної ради</t>
  </si>
  <si>
    <t>11.10.2024 №  3019-62-08</t>
  </si>
  <si>
    <t>Начальник управління освіти,</t>
  </si>
  <si>
    <t>молоді та спорту</t>
  </si>
  <si>
    <t xml:space="preserve">                                        Сергій ЩЕРБАК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</si>
</sst>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vertical="center"/>
    </xf>
    <xf numFmtId="1" fontId="2" fillId="0" borderId="0" xfId="0" applyNumberFormat="1" applyFont="1" applyFill="1"/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vertical="center"/>
    </xf>
    <xf numFmtId="0" fontId="0" fillId="0" borderId="0" xfId="0" applyAlignment="1"/>
    <xf numFmtId="1" fontId="1" fillId="0" borderId="0" xfId="0" applyNumberFormat="1" applyFont="1" applyFill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52" zoomScale="90" zoomScaleNormal="90" zoomScaleSheetLayoutView="90" workbookViewId="0">
      <selection activeCell="B67" sqref="B67"/>
    </sheetView>
  </sheetViews>
  <sheetFormatPr defaultColWidth="9.140625" defaultRowHeight="15" x14ac:dyDescent="0.25"/>
  <cols>
    <col min="1" max="1" width="3.85546875" style="2" customWidth="1"/>
    <col min="2" max="2" width="52" style="2" customWidth="1"/>
    <col min="3" max="3" width="11" style="2" customWidth="1"/>
    <col min="4" max="4" width="11.7109375" style="2" customWidth="1"/>
    <col min="5" max="5" width="12" style="2" customWidth="1"/>
    <col min="6" max="6" width="8" style="2" customWidth="1"/>
    <col min="7" max="7" width="11" style="2" customWidth="1"/>
    <col min="8" max="8" width="7" style="23" customWidth="1"/>
    <col min="9" max="9" width="11.42578125" style="2" customWidth="1"/>
    <col min="10" max="10" width="7.85546875" style="2" customWidth="1"/>
    <col min="11" max="11" width="22.7109375" style="2" customWidth="1"/>
    <col min="12" max="12" width="12.7109375" style="3" customWidth="1"/>
    <col min="13" max="16384" width="9.140625" style="4"/>
  </cols>
  <sheetData>
    <row r="1" spans="1:12" ht="18.75" x14ac:dyDescent="0.25">
      <c r="A1" s="1"/>
      <c r="H1" s="22" t="s">
        <v>55</v>
      </c>
    </row>
    <row r="2" spans="1:12" ht="18.75" x14ac:dyDescent="0.25">
      <c r="A2" s="1"/>
      <c r="H2" s="35" t="s">
        <v>56</v>
      </c>
      <c r="I2" s="36"/>
      <c r="J2" s="36"/>
      <c r="K2" s="36"/>
    </row>
    <row r="3" spans="1:12" ht="18.75" x14ac:dyDescent="0.25">
      <c r="A3" s="1"/>
      <c r="H3" s="37" t="s">
        <v>57</v>
      </c>
      <c r="I3" s="38"/>
      <c r="J3" s="38"/>
      <c r="K3" s="38"/>
    </row>
    <row r="4" spans="1:12" x14ac:dyDescent="0.25">
      <c r="A4" s="5"/>
    </row>
    <row r="5" spans="1:12" ht="15.75" x14ac:dyDescent="0.25">
      <c r="A5" s="6"/>
    </row>
    <row r="6" spans="1:12" ht="76.150000000000006" customHeight="1" x14ac:dyDescent="0.25">
      <c r="A6" s="29" t="s">
        <v>44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18.75" x14ac:dyDescent="0.25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91.5" customHeight="1" x14ac:dyDescent="0.25">
      <c r="A8" s="32" t="s">
        <v>0</v>
      </c>
      <c r="B8" s="32" t="s">
        <v>1</v>
      </c>
      <c r="C8" s="32" t="s">
        <v>2</v>
      </c>
      <c r="D8" s="32" t="s">
        <v>3</v>
      </c>
      <c r="E8" s="32" t="s">
        <v>4</v>
      </c>
      <c r="F8" s="33" t="s">
        <v>47</v>
      </c>
      <c r="G8" s="34"/>
      <c r="H8" s="32" t="s">
        <v>5</v>
      </c>
      <c r="I8" s="32"/>
      <c r="J8" s="32" t="s">
        <v>6</v>
      </c>
      <c r="K8" s="32"/>
      <c r="L8" s="32" t="s">
        <v>7</v>
      </c>
    </row>
    <row r="9" spans="1:12" ht="21.75" customHeight="1" x14ac:dyDescent="0.25">
      <c r="A9" s="32"/>
      <c r="B9" s="32"/>
      <c r="C9" s="32"/>
      <c r="D9" s="32"/>
      <c r="E9" s="32"/>
      <c r="F9" s="21" t="s">
        <v>8</v>
      </c>
      <c r="G9" s="21" t="s">
        <v>9</v>
      </c>
      <c r="H9" s="24" t="s">
        <v>8</v>
      </c>
      <c r="I9" s="21" t="s">
        <v>9</v>
      </c>
      <c r="J9" s="21" t="s">
        <v>8</v>
      </c>
      <c r="K9" s="21" t="s">
        <v>9</v>
      </c>
      <c r="L9" s="32"/>
    </row>
    <row r="10" spans="1:12" ht="32.25" customHeight="1" x14ac:dyDescent="0.25">
      <c r="A10" s="7">
        <v>1</v>
      </c>
      <c r="B10" s="8" t="s">
        <v>10</v>
      </c>
      <c r="C10" s="21">
        <v>80</v>
      </c>
      <c r="D10" s="9">
        <f>413-D11-D24</f>
        <v>269</v>
      </c>
      <c r="E10" s="9">
        <v>242</v>
      </c>
      <c r="F10" s="9"/>
      <c r="G10" s="9"/>
      <c r="H10" s="25">
        <v>50</v>
      </c>
      <c r="I10" s="10">
        <f>L10*H10%</f>
        <v>2603.92</v>
      </c>
      <c r="J10" s="11">
        <v>50</v>
      </c>
      <c r="K10" s="10">
        <f>L10*J10%</f>
        <v>2603.92</v>
      </c>
      <c r="L10" s="10">
        <f>(C10*D10*E10)/1000</f>
        <v>5207.84</v>
      </c>
    </row>
    <row r="11" spans="1:12" ht="45.75" customHeight="1" x14ac:dyDescent="0.25">
      <c r="A11" s="28" t="s">
        <v>27</v>
      </c>
      <c r="B11" s="8" t="s">
        <v>11</v>
      </c>
      <c r="C11" s="21">
        <v>80</v>
      </c>
      <c r="D11" s="21">
        <f>SUM(D13:D23)</f>
        <v>116</v>
      </c>
      <c r="E11" s="21">
        <v>242</v>
      </c>
      <c r="F11" s="21"/>
      <c r="G11" s="21"/>
      <c r="H11" s="24">
        <v>100</v>
      </c>
      <c r="I11" s="12">
        <f>SUM(I13:I21)</f>
        <v>1161.6000000000001</v>
      </c>
      <c r="J11" s="12"/>
      <c r="K11" s="12">
        <f>SUM(K13:K21)</f>
        <v>0</v>
      </c>
      <c r="L11" s="12">
        <f>SUM(L13:L21)</f>
        <v>1161.6000000000001</v>
      </c>
    </row>
    <row r="12" spans="1:12" ht="19.5" customHeight="1" x14ac:dyDescent="0.25">
      <c r="A12" s="28"/>
      <c r="B12" s="13" t="s">
        <v>37</v>
      </c>
      <c r="C12" s="14"/>
      <c r="D12" s="13"/>
      <c r="E12" s="13"/>
      <c r="F12" s="13"/>
      <c r="G12" s="13"/>
      <c r="H12" s="26"/>
      <c r="I12" s="10"/>
      <c r="J12" s="15"/>
      <c r="K12" s="10"/>
      <c r="L12" s="10"/>
    </row>
    <row r="13" spans="1:12" ht="16.5" customHeight="1" x14ac:dyDescent="0.25">
      <c r="A13" s="28"/>
      <c r="B13" s="13" t="s">
        <v>12</v>
      </c>
      <c r="C13" s="14">
        <v>80</v>
      </c>
      <c r="D13" s="14">
        <v>1</v>
      </c>
      <c r="E13" s="14">
        <v>242</v>
      </c>
      <c r="F13" s="14"/>
      <c r="G13" s="14"/>
      <c r="H13" s="27">
        <v>100</v>
      </c>
      <c r="I13" s="10">
        <f t="shared" ref="I13:I55" si="0">L13*H13%</f>
        <v>19.36</v>
      </c>
      <c r="J13" s="16"/>
      <c r="K13" s="10">
        <f t="shared" ref="K13:K58" si="1">L13*J13%</f>
        <v>0</v>
      </c>
      <c r="L13" s="10">
        <f t="shared" ref="L13:L55" si="2">(C13*D13*E13)/1000</f>
        <v>19.36</v>
      </c>
    </row>
    <row r="14" spans="1:12" ht="16.5" customHeight="1" x14ac:dyDescent="0.25">
      <c r="A14" s="28"/>
      <c r="B14" s="13" t="s">
        <v>13</v>
      </c>
      <c r="C14" s="14">
        <v>80</v>
      </c>
      <c r="D14" s="14"/>
      <c r="E14" s="14">
        <v>242</v>
      </c>
      <c r="F14" s="14"/>
      <c r="G14" s="14"/>
      <c r="H14" s="27">
        <v>100</v>
      </c>
      <c r="I14" s="10">
        <f t="shared" si="0"/>
        <v>0</v>
      </c>
      <c r="J14" s="16"/>
      <c r="K14" s="10">
        <f t="shared" si="1"/>
        <v>0</v>
      </c>
      <c r="L14" s="10">
        <f t="shared" si="2"/>
        <v>0</v>
      </c>
    </row>
    <row r="15" spans="1:12" ht="16.5" customHeight="1" x14ac:dyDescent="0.25">
      <c r="A15" s="28"/>
      <c r="B15" s="13" t="s">
        <v>14</v>
      </c>
      <c r="C15" s="14">
        <v>80</v>
      </c>
      <c r="D15" s="14">
        <v>17</v>
      </c>
      <c r="E15" s="14">
        <v>242</v>
      </c>
      <c r="F15" s="14"/>
      <c r="G15" s="14"/>
      <c r="H15" s="27">
        <v>100</v>
      </c>
      <c r="I15" s="10">
        <f t="shared" si="0"/>
        <v>329.12</v>
      </c>
      <c r="J15" s="16"/>
      <c r="K15" s="10">
        <f t="shared" si="1"/>
        <v>0</v>
      </c>
      <c r="L15" s="10">
        <f t="shared" si="2"/>
        <v>329.12</v>
      </c>
    </row>
    <row r="16" spans="1:12" ht="16.5" customHeight="1" x14ac:dyDescent="0.25">
      <c r="A16" s="28"/>
      <c r="B16" s="13" t="s">
        <v>15</v>
      </c>
      <c r="C16" s="14">
        <v>80</v>
      </c>
      <c r="D16" s="14">
        <v>1</v>
      </c>
      <c r="E16" s="14">
        <v>242</v>
      </c>
      <c r="F16" s="14"/>
      <c r="G16" s="14"/>
      <c r="H16" s="27">
        <v>100</v>
      </c>
      <c r="I16" s="10">
        <f t="shared" si="0"/>
        <v>19.36</v>
      </c>
      <c r="J16" s="16"/>
      <c r="K16" s="10">
        <f t="shared" si="1"/>
        <v>0</v>
      </c>
      <c r="L16" s="10">
        <f t="shared" si="2"/>
        <v>19.36</v>
      </c>
    </row>
    <row r="17" spans="1:12" ht="37.5" customHeight="1" x14ac:dyDescent="0.25">
      <c r="A17" s="28"/>
      <c r="B17" s="13" t="s">
        <v>16</v>
      </c>
      <c r="C17" s="14">
        <v>80</v>
      </c>
      <c r="D17" s="14">
        <v>18</v>
      </c>
      <c r="E17" s="14">
        <v>242</v>
      </c>
      <c r="F17" s="14"/>
      <c r="G17" s="14"/>
      <c r="H17" s="27">
        <v>100</v>
      </c>
      <c r="I17" s="10">
        <f t="shared" si="0"/>
        <v>348.48</v>
      </c>
      <c r="J17" s="15"/>
      <c r="K17" s="10">
        <f t="shared" si="1"/>
        <v>0</v>
      </c>
      <c r="L17" s="10">
        <f t="shared" si="2"/>
        <v>348.48</v>
      </c>
    </row>
    <row r="18" spans="1:12" ht="51.75" customHeight="1" x14ac:dyDescent="0.25">
      <c r="A18" s="28"/>
      <c r="B18" s="13" t="s">
        <v>17</v>
      </c>
      <c r="C18" s="14">
        <v>80</v>
      </c>
      <c r="D18" s="14"/>
      <c r="E18" s="14">
        <v>242</v>
      </c>
      <c r="F18" s="14"/>
      <c r="G18" s="14"/>
      <c r="H18" s="27">
        <v>100</v>
      </c>
      <c r="I18" s="10">
        <f t="shared" si="0"/>
        <v>0</v>
      </c>
      <c r="J18" s="15"/>
      <c r="K18" s="10">
        <f t="shared" si="1"/>
        <v>0</v>
      </c>
      <c r="L18" s="10">
        <f t="shared" si="2"/>
        <v>0</v>
      </c>
    </row>
    <row r="19" spans="1:12" ht="36.75" customHeight="1" x14ac:dyDescent="0.25">
      <c r="A19" s="28"/>
      <c r="B19" s="13" t="s">
        <v>53</v>
      </c>
      <c r="C19" s="14">
        <v>80</v>
      </c>
      <c r="D19" s="14">
        <v>1</v>
      </c>
      <c r="E19" s="14">
        <v>242</v>
      </c>
      <c r="F19" s="14"/>
      <c r="G19" s="14"/>
      <c r="H19" s="27">
        <v>100</v>
      </c>
      <c r="I19" s="10">
        <f t="shared" si="0"/>
        <v>19.36</v>
      </c>
      <c r="J19" s="16"/>
      <c r="K19" s="10">
        <f t="shared" si="1"/>
        <v>0</v>
      </c>
      <c r="L19" s="10">
        <f t="shared" si="2"/>
        <v>19.36</v>
      </c>
    </row>
    <row r="20" spans="1:12" ht="33.75" customHeight="1" x14ac:dyDescent="0.25">
      <c r="A20" s="28"/>
      <c r="B20" s="13" t="s">
        <v>18</v>
      </c>
      <c r="C20" s="14">
        <v>80</v>
      </c>
      <c r="D20" s="14">
        <v>8</v>
      </c>
      <c r="E20" s="14">
        <v>242</v>
      </c>
      <c r="F20" s="14"/>
      <c r="G20" s="14"/>
      <c r="H20" s="27">
        <v>100</v>
      </c>
      <c r="I20" s="10">
        <f t="shared" si="0"/>
        <v>154.88</v>
      </c>
      <c r="J20" s="16"/>
      <c r="K20" s="10">
        <f t="shared" si="1"/>
        <v>0</v>
      </c>
      <c r="L20" s="10">
        <f t="shared" si="2"/>
        <v>154.88</v>
      </c>
    </row>
    <row r="21" spans="1:12" ht="54" customHeight="1" x14ac:dyDescent="0.25">
      <c r="A21" s="28"/>
      <c r="B21" s="13" t="s">
        <v>19</v>
      </c>
      <c r="C21" s="14">
        <v>80</v>
      </c>
      <c r="D21" s="14">
        <v>14</v>
      </c>
      <c r="E21" s="14">
        <v>242</v>
      </c>
      <c r="F21" s="14"/>
      <c r="G21" s="14"/>
      <c r="H21" s="27">
        <v>100</v>
      </c>
      <c r="I21" s="10">
        <f t="shared" si="0"/>
        <v>271.04000000000002</v>
      </c>
      <c r="J21" s="16"/>
      <c r="K21" s="10">
        <f t="shared" si="1"/>
        <v>0</v>
      </c>
      <c r="L21" s="10">
        <f t="shared" si="2"/>
        <v>271.04000000000002</v>
      </c>
    </row>
    <row r="22" spans="1:12" ht="51.75" customHeight="1" x14ac:dyDescent="0.25">
      <c r="A22" s="17" t="s">
        <v>28</v>
      </c>
      <c r="B22" s="8" t="s">
        <v>50</v>
      </c>
      <c r="C22" s="21">
        <v>80</v>
      </c>
      <c r="D22" s="21">
        <v>51</v>
      </c>
      <c r="E22" s="21">
        <v>242</v>
      </c>
      <c r="F22" s="21"/>
      <c r="G22" s="21"/>
      <c r="H22" s="24">
        <v>100</v>
      </c>
      <c r="I22" s="10">
        <f>L22*H22%</f>
        <v>987.36</v>
      </c>
      <c r="J22" s="12"/>
      <c r="K22" s="10">
        <f t="shared" si="1"/>
        <v>0</v>
      </c>
      <c r="L22" s="10">
        <f>(C22*D22*E22)/1000</f>
        <v>987.36</v>
      </c>
    </row>
    <row r="23" spans="1:12" ht="48.75" customHeight="1" x14ac:dyDescent="0.25">
      <c r="A23" s="17" t="s">
        <v>29</v>
      </c>
      <c r="B23" s="8" t="s">
        <v>46</v>
      </c>
      <c r="C23" s="21">
        <v>80</v>
      </c>
      <c r="D23" s="21">
        <v>5</v>
      </c>
      <c r="E23" s="21">
        <v>242</v>
      </c>
      <c r="F23" s="21"/>
      <c r="G23" s="21"/>
      <c r="H23" s="24">
        <v>100</v>
      </c>
      <c r="I23" s="10">
        <f t="shared" ref="I23" si="3">L23*H23%</f>
        <v>96.8</v>
      </c>
      <c r="J23" s="18"/>
      <c r="K23" s="10">
        <f t="shared" ref="K23" si="4">L23*J23%</f>
        <v>0</v>
      </c>
      <c r="L23" s="10">
        <f>(C23*D23*E23)/1000</f>
        <v>96.8</v>
      </c>
    </row>
    <row r="24" spans="1:12" ht="36.75" customHeight="1" x14ac:dyDescent="0.25">
      <c r="A24" s="17" t="s">
        <v>45</v>
      </c>
      <c r="B24" s="8" t="s">
        <v>20</v>
      </c>
      <c r="C24" s="21">
        <v>80</v>
      </c>
      <c r="D24" s="21">
        <v>28</v>
      </c>
      <c r="E24" s="21">
        <v>242</v>
      </c>
      <c r="F24" s="21"/>
      <c r="G24" s="21"/>
      <c r="H24" s="24">
        <v>75</v>
      </c>
      <c r="I24" s="10">
        <f t="shared" si="0"/>
        <v>406.56000000000006</v>
      </c>
      <c r="J24" s="18">
        <v>25</v>
      </c>
      <c r="K24" s="10">
        <f t="shared" si="1"/>
        <v>135.52000000000001</v>
      </c>
      <c r="L24" s="10">
        <f>(C24*D24*E24)/1000</f>
        <v>542.08000000000004</v>
      </c>
    </row>
    <row r="25" spans="1:12" ht="29.25" customHeight="1" x14ac:dyDescent="0.25">
      <c r="A25" s="17"/>
      <c r="B25" s="8" t="s">
        <v>38</v>
      </c>
      <c r="C25" s="21"/>
      <c r="D25" s="11">
        <f>D10+D11+D24</f>
        <v>413</v>
      </c>
      <c r="E25" s="10"/>
      <c r="F25" s="10"/>
      <c r="G25" s="10"/>
      <c r="H25" s="25"/>
      <c r="I25" s="10">
        <f>I10+I11+I22+I24+I23</f>
        <v>5256.2400000000007</v>
      </c>
      <c r="J25" s="10"/>
      <c r="K25" s="10">
        <f>K10+K11+K22+K24+K23</f>
        <v>2739.44</v>
      </c>
      <c r="L25" s="10">
        <f>L10+L11+L22+L24+L23</f>
        <v>7995.68</v>
      </c>
    </row>
    <row r="26" spans="1:12" ht="35.25" customHeight="1" x14ac:dyDescent="0.25">
      <c r="A26" s="9">
        <v>2</v>
      </c>
      <c r="B26" s="8" t="s">
        <v>21</v>
      </c>
      <c r="C26" s="21">
        <v>80</v>
      </c>
      <c r="D26" s="9">
        <f>230-D27-D40</f>
        <v>125</v>
      </c>
      <c r="E26" s="9">
        <v>232</v>
      </c>
      <c r="F26" s="9"/>
      <c r="G26" s="9"/>
      <c r="H26" s="25">
        <v>50</v>
      </c>
      <c r="I26" s="10">
        <f t="shared" si="0"/>
        <v>1160</v>
      </c>
      <c r="J26" s="11">
        <v>50</v>
      </c>
      <c r="K26" s="10">
        <f t="shared" si="1"/>
        <v>1160</v>
      </c>
      <c r="L26" s="10">
        <f t="shared" si="2"/>
        <v>2320</v>
      </c>
    </row>
    <row r="27" spans="1:12" ht="48" customHeight="1" x14ac:dyDescent="0.25">
      <c r="A27" s="28" t="s">
        <v>30</v>
      </c>
      <c r="B27" s="8" t="s">
        <v>11</v>
      </c>
      <c r="C27" s="21">
        <v>80</v>
      </c>
      <c r="D27" s="21">
        <f>SUM(D29:D39)</f>
        <v>69</v>
      </c>
      <c r="E27" s="21">
        <v>232</v>
      </c>
      <c r="F27" s="21"/>
      <c r="G27" s="21"/>
      <c r="H27" s="24">
        <v>100</v>
      </c>
      <c r="I27" s="10">
        <f t="shared" si="0"/>
        <v>1280.6400000000001</v>
      </c>
      <c r="J27" s="12"/>
      <c r="K27" s="10">
        <f t="shared" si="1"/>
        <v>0</v>
      </c>
      <c r="L27" s="10">
        <f t="shared" si="2"/>
        <v>1280.6400000000001</v>
      </c>
    </row>
    <row r="28" spans="1:12" ht="15.75" customHeight="1" x14ac:dyDescent="0.25">
      <c r="A28" s="28"/>
      <c r="B28" s="13" t="s">
        <v>22</v>
      </c>
      <c r="C28" s="14"/>
      <c r="D28" s="13"/>
      <c r="E28" s="13"/>
      <c r="F28" s="13"/>
      <c r="G28" s="13"/>
      <c r="H28" s="26"/>
      <c r="I28" s="10"/>
      <c r="J28" s="15"/>
      <c r="K28" s="10"/>
      <c r="L28" s="10"/>
    </row>
    <row r="29" spans="1:12" ht="15" customHeight="1" x14ac:dyDescent="0.25">
      <c r="A29" s="28"/>
      <c r="B29" s="13" t="s">
        <v>12</v>
      </c>
      <c r="C29" s="14">
        <v>80</v>
      </c>
      <c r="D29" s="14">
        <v>2</v>
      </c>
      <c r="E29" s="14">
        <v>232</v>
      </c>
      <c r="F29" s="14"/>
      <c r="G29" s="14"/>
      <c r="H29" s="27">
        <v>100</v>
      </c>
      <c r="I29" s="10">
        <f t="shared" si="0"/>
        <v>37.119999999999997</v>
      </c>
      <c r="J29" s="16"/>
      <c r="K29" s="10">
        <f t="shared" si="1"/>
        <v>0</v>
      </c>
      <c r="L29" s="10">
        <f t="shared" si="2"/>
        <v>37.119999999999997</v>
      </c>
    </row>
    <row r="30" spans="1:12" ht="24.75" customHeight="1" x14ac:dyDescent="0.25">
      <c r="A30" s="28"/>
      <c r="B30" s="13" t="s">
        <v>13</v>
      </c>
      <c r="C30" s="14">
        <v>80</v>
      </c>
      <c r="D30" s="14"/>
      <c r="E30" s="14">
        <v>232</v>
      </c>
      <c r="F30" s="14"/>
      <c r="G30" s="14"/>
      <c r="H30" s="27">
        <v>100</v>
      </c>
      <c r="I30" s="10">
        <f t="shared" si="0"/>
        <v>0</v>
      </c>
      <c r="J30" s="16"/>
      <c r="K30" s="10">
        <f t="shared" si="1"/>
        <v>0</v>
      </c>
      <c r="L30" s="10">
        <f t="shared" si="2"/>
        <v>0</v>
      </c>
    </row>
    <row r="31" spans="1:12" ht="17.25" customHeight="1" x14ac:dyDescent="0.25">
      <c r="A31" s="28"/>
      <c r="B31" s="13" t="s">
        <v>14</v>
      </c>
      <c r="C31" s="14">
        <v>80</v>
      </c>
      <c r="D31" s="14">
        <v>5</v>
      </c>
      <c r="E31" s="14">
        <v>232</v>
      </c>
      <c r="F31" s="14"/>
      <c r="G31" s="14"/>
      <c r="H31" s="27">
        <v>100</v>
      </c>
      <c r="I31" s="10">
        <f t="shared" si="0"/>
        <v>92.8</v>
      </c>
      <c r="J31" s="16"/>
      <c r="K31" s="10">
        <f t="shared" si="1"/>
        <v>0</v>
      </c>
      <c r="L31" s="10">
        <f t="shared" si="2"/>
        <v>92.8</v>
      </c>
    </row>
    <row r="32" spans="1:12" ht="17.25" customHeight="1" x14ac:dyDescent="0.25">
      <c r="A32" s="28"/>
      <c r="B32" s="13" t="s">
        <v>15</v>
      </c>
      <c r="C32" s="14">
        <v>80</v>
      </c>
      <c r="D32" s="14">
        <v>1</v>
      </c>
      <c r="E32" s="14">
        <v>232</v>
      </c>
      <c r="F32" s="14"/>
      <c r="G32" s="14"/>
      <c r="H32" s="27">
        <v>100</v>
      </c>
      <c r="I32" s="10">
        <f t="shared" si="0"/>
        <v>18.559999999999999</v>
      </c>
      <c r="J32" s="16"/>
      <c r="K32" s="10">
        <f t="shared" si="1"/>
        <v>0</v>
      </c>
      <c r="L32" s="10">
        <f t="shared" si="2"/>
        <v>18.559999999999999</v>
      </c>
    </row>
    <row r="33" spans="1:12" ht="29.25" customHeight="1" x14ac:dyDescent="0.25">
      <c r="A33" s="28"/>
      <c r="B33" s="13" t="s">
        <v>16</v>
      </c>
      <c r="C33" s="14">
        <v>80</v>
      </c>
      <c r="D33" s="14">
        <v>3</v>
      </c>
      <c r="E33" s="14">
        <v>232</v>
      </c>
      <c r="F33" s="14"/>
      <c r="G33" s="14"/>
      <c r="H33" s="27">
        <v>100</v>
      </c>
      <c r="I33" s="10">
        <f t="shared" si="0"/>
        <v>55.68</v>
      </c>
      <c r="J33" s="15"/>
      <c r="K33" s="10">
        <f t="shared" si="1"/>
        <v>0</v>
      </c>
      <c r="L33" s="10">
        <f t="shared" si="2"/>
        <v>55.68</v>
      </c>
    </row>
    <row r="34" spans="1:12" ht="49.5" customHeight="1" x14ac:dyDescent="0.25">
      <c r="A34" s="28"/>
      <c r="B34" s="13" t="s">
        <v>17</v>
      </c>
      <c r="C34" s="14">
        <v>80</v>
      </c>
      <c r="D34" s="14"/>
      <c r="E34" s="14">
        <v>232</v>
      </c>
      <c r="F34" s="14"/>
      <c r="G34" s="14"/>
      <c r="H34" s="27">
        <v>100</v>
      </c>
      <c r="I34" s="10">
        <f t="shared" si="0"/>
        <v>0</v>
      </c>
      <c r="J34" s="15"/>
      <c r="K34" s="10">
        <f t="shared" si="1"/>
        <v>0</v>
      </c>
      <c r="L34" s="10">
        <f t="shared" si="2"/>
        <v>0</v>
      </c>
    </row>
    <row r="35" spans="1:12" ht="39.75" customHeight="1" x14ac:dyDescent="0.25">
      <c r="A35" s="28"/>
      <c r="B35" s="13" t="s">
        <v>53</v>
      </c>
      <c r="C35" s="14">
        <v>80</v>
      </c>
      <c r="D35" s="14">
        <v>1</v>
      </c>
      <c r="E35" s="14">
        <v>232</v>
      </c>
      <c r="F35" s="14"/>
      <c r="G35" s="14"/>
      <c r="H35" s="27">
        <v>100</v>
      </c>
      <c r="I35" s="10">
        <f t="shared" si="0"/>
        <v>18.559999999999999</v>
      </c>
      <c r="J35" s="16"/>
      <c r="K35" s="10">
        <f t="shared" si="1"/>
        <v>0</v>
      </c>
      <c r="L35" s="10">
        <f t="shared" si="2"/>
        <v>18.559999999999999</v>
      </c>
    </row>
    <row r="36" spans="1:12" ht="30.75" customHeight="1" x14ac:dyDescent="0.25">
      <c r="A36" s="28"/>
      <c r="B36" s="13" t="s">
        <v>18</v>
      </c>
      <c r="C36" s="14">
        <v>80</v>
      </c>
      <c r="D36" s="14">
        <v>9</v>
      </c>
      <c r="E36" s="14">
        <v>232</v>
      </c>
      <c r="F36" s="14"/>
      <c r="G36" s="14"/>
      <c r="H36" s="27">
        <v>100</v>
      </c>
      <c r="I36" s="10">
        <f t="shared" si="0"/>
        <v>167.04</v>
      </c>
      <c r="J36" s="16"/>
      <c r="K36" s="10">
        <f t="shared" si="1"/>
        <v>0</v>
      </c>
      <c r="L36" s="10">
        <f t="shared" si="2"/>
        <v>167.04</v>
      </c>
    </row>
    <row r="37" spans="1:12" ht="47.25" customHeight="1" x14ac:dyDescent="0.25">
      <c r="A37" s="28"/>
      <c r="B37" s="13" t="s">
        <v>19</v>
      </c>
      <c r="C37" s="14">
        <v>80</v>
      </c>
      <c r="D37" s="14">
        <v>9</v>
      </c>
      <c r="E37" s="14">
        <v>232</v>
      </c>
      <c r="F37" s="14"/>
      <c r="G37" s="14"/>
      <c r="H37" s="27">
        <v>100</v>
      </c>
      <c r="I37" s="10">
        <f t="shared" si="0"/>
        <v>167.04</v>
      </c>
      <c r="J37" s="16"/>
      <c r="K37" s="10">
        <f t="shared" si="1"/>
        <v>0</v>
      </c>
      <c r="L37" s="10">
        <f t="shared" si="2"/>
        <v>167.04</v>
      </c>
    </row>
    <row r="38" spans="1:12" ht="53.25" customHeight="1" x14ac:dyDescent="0.25">
      <c r="A38" s="17" t="s">
        <v>31</v>
      </c>
      <c r="B38" s="8" t="s">
        <v>50</v>
      </c>
      <c r="C38" s="21">
        <v>80</v>
      </c>
      <c r="D38" s="21">
        <v>35</v>
      </c>
      <c r="E38" s="21">
        <v>232</v>
      </c>
      <c r="F38" s="21"/>
      <c r="G38" s="21"/>
      <c r="H38" s="24">
        <v>100</v>
      </c>
      <c r="I38" s="10">
        <f t="shared" si="0"/>
        <v>649.6</v>
      </c>
      <c r="J38" s="12"/>
      <c r="K38" s="10">
        <f t="shared" si="1"/>
        <v>0</v>
      </c>
      <c r="L38" s="10">
        <f t="shared" si="2"/>
        <v>649.6</v>
      </c>
    </row>
    <row r="39" spans="1:12" ht="51.75" customHeight="1" x14ac:dyDescent="0.25">
      <c r="A39" s="17" t="s">
        <v>32</v>
      </c>
      <c r="B39" s="8" t="s">
        <v>52</v>
      </c>
      <c r="C39" s="21">
        <v>80</v>
      </c>
      <c r="D39" s="21">
        <v>4</v>
      </c>
      <c r="E39" s="21">
        <v>232</v>
      </c>
      <c r="F39" s="21"/>
      <c r="G39" s="21"/>
      <c r="H39" s="24">
        <v>100</v>
      </c>
      <c r="I39" s="10">
        <f t="shared" ref="I39" si="5">L39*H39%</f>
        <v>74.239999999999995</v>
      </c>
      <c r="J39" s="18"/>
      <c r="K39" s="10">
        <f t="shared" ref="K39" si="6">L39*J39%</f>
        <v>0</v>
      </c>
      <c r="L39" s="10">
        <f t="shared" ref="L39" si="7">(C39*D39*E39)/1000</f>
        <v>74.239999999999995</v>
      </c>
    </row>
    <row r="40" spans="1:12" ht="31.5" customHeight="1" x14ac:dyDescent="0.25">
      <c r="A40" s="17" t="s">
        <v>54</v>
      </c>
      <c r="B40" s="8" t="s">
        <v>20</v>
      </c>
      <c r="C40" s="21">
        <v>80</v>
      </c>
      <c r="D40" s="21">
        <v>36</v>
      </c>
      <c r="E40" s="21">
        <v>232</v>
      </c>
      <c r="F40" s="21"/>
      <c r="G40" s="21"/>
      <c r="H40" s="24">
        <v>75</v>
      </c>
      <c r="I40" s="10">
        <f t="shared" si="0"/>
        <v>501.12</v>
      </c>
      <c r="J40" s="18">
        <v>25</v>
      </c>
      <c r="K40" s="10">
        <f t="shared" si="1"/>
        <v>167.04</v>
      </c>
      <c r="L40" s="10">
        <f t="shared" si="2"/>
        <v>668.16</v>
      </c>
    </row>
    <row r="41" spans="1:12" ht="25.5" customHeight="1" x14ac:dyDescent="0.25">
      <c r="A41" s="19"/>
      <c r="B41" s="8" t="s">
        <v>39</v>
      </c>
      <c r="C41" s="14"/>
      <c r="D41" s="10">
        <f>D26+D27+D40</f>
        <v>230</v>
      </c>
      <c r="E41" s="10"/>
      <c r="F41" s="10"/>
      <c r="G41" s="10"/>
      <c r="H41" s="25"/>
      <c r="I41" s="10">
        <f>I26+I27+I38+I40+I39</f>
        <v>3665.6</v>
      </c>
      <c r="J41" s="10"/>
      <c r="K41" s="10">
        <f>K26+K27+K38+K40+K39</f>
        <v>1327.04</v>
      </c>
      <c r="L41" s="10">
        <f>L26+L27+L38+L40+L39</f>
        <v>4992.6400000000003</v>
      </c>
    </row>
    <row r="42" spans="1:12" ht="36" customHeight="1" x14ac:dyDescent="0.25">
      <c r="A42" s="21">
        <v>3</v>
      </c>
      <c r="B42" s="8" t="s">
        <v>23</v>
      </c>
      <c r="C42" s="21">
        <v>50</v>
      </c>
      <c r="D42" s="21">
        <v>1011</v>
      </c>
      <c r="E42" s="21">
        <v>54</v>
      </c>
      <c r="F42" s="11">
        <v>100</v>
      </c>
      <c r="G42" s="10">
        <f>L42*F42%</f>
        <v>2729.7</v>
      </c>
      <c r="H42" s="24"/>
      <c r="I42" s="10">
        <f>L42*H42%</f>
        <v>0</v>
      </c>
      <c r="J42" s="18"/>
      <c r="K42" s="10">
        <f>L42*J42%</f>
        <v>0</v>
      </c>
      <c r="L42" s="10">
        <f>(C42*D42*E42)/1000</f>
        <v>2729.7</v>
      </c>
    </row>
    <row r="43" spans="1:12" ht="31.5" customHeight="1" x14ac:dyDescent="0.25">
      <c r="A43" s="19"/>
      <c r="B43" s="8" t="s">
        <v>41</v>
      </c>
      <c r="C43" s="14"/>
      <c r="D43" s="10">
        <f>D42</f>
        <v>1011</v>
      </c>
      <c r="E43" s="10"/>
      <c r="F43" s="10"/>
      <c r="G43" s="10"/>
      <c r="H43" s="25"/>
      <c r="I43" s="10">
        <f>I42</f>
        <v>0</v>
      </c>
      <c r="J43" s="10"/>
      <c r="K43" s="10">
        <f>K42</f>
        <v>0</v>
      </c>
      <c r="L43" s="10">
        <f>L42</f>
        <v>2729.7</v>
      </c>
    </row>
    <row r="44" spans="1:12" ht="36.75" customHeight="1" x14ac:dyDescent="0.25">
      <c r="A44" s="21">
        <v>4</v>
      </c>
      <c r="B44" s="8" t="s">
        <v>25</v>
      </c>
      <c r="C44" s="21">
        <v>50</v>
      </c>
      <c r="D44" s="21"/>
      <c r="E44" s="21"/>
      <c r="F44" s="21"/>
      <c r="G44" s="21"/>
      <c r="H44" s="24"/>
      <c r="I44" s="10">
        <f t="shared" si="0"/>
        <v>0</v>
      </c>
      <c r="J44" s="18">
        <v>100</v>
      </c>
      <c r="K44" s="10">
        <f t="shared" si="1"/>
        <v>0</v>
      </c>
      <c r="L44" s="10">
        <f t="shared" si="2"/>
        <v>0</v>
      </c>
    </row>
    <row r="45" spans="1:12" ht="49.5" customHeight="1" x14ac:dyDescent="0.25">
      <c r="A45" s="28" t="s">
        <v>33</v>
      </c>
      <c r="B45" s="8" t="s">
        <v>24</v>
      </c>
      <c r="C45" s="21">
        <v>50</v>
      </c>
      <c r="D45" s="21">
        <f>SUM(D46:D54)</f>
        <v>155</v>
      </c>
      <c r="E45" s="21">
        <v>175</v>
      </c>
      <c r="F45" s="21"/>
      <c r="G45" s="21"/>
      <c r="H45" s="24">
        <v>100</v>
      </c>
      <c r="I45" s="10">
        <f t="shared" si="0"/>
        <v>1356.25</v>
      </c>
      <c r="J45" s="12"/>
      <c r="K45" s="10">
        <f t="shared" si="1"/>
        <v>0</v>
      </c>
      <c r="L45" s="10">
        <f>(C45*D45*E45)/1000</f>
        <v>1356.25</v>
      </c>
    </row>
    <row r="46" spans="1:12" ht="21.75" customHeight="1" x14ac:dyDescent="0.25">
      <c r="A46" s="28"/>
      <c r="B46" s="13" t="s">
        <v>36</v>
      </c>
      <c r="C46" s="14"/>
      <c r="D46" s="13"/>
      <c r="E46" s="13"/>
      <c r="F46" s="13"/>
      <c r="G46" s="13"/>
      <c r="H46" s="26"/>
      <c r="I46" s="10"/>
      <c r="J46" s="15"/>
      <c r="K46" s="10"/>
      <c r="L46" s="10"/>
    </row>
    <row r="47" spans="1:12" ht="17.25" customHeight="1" x14ac:dyDescent="0.25">
      <c r="A47" s="28"/>
      <c r="B47" s="13" t="s">
        <v>12</v>
      </c>
      <c r="C47" s="14">
        <v>50</v>
      </c>
      <c r="D47" s="14">
        <v>7</v>
      </c>
      <c r="E47" s="14">
        <v>175</v>
      </c>
      <c r="F47" s="14"/>
      <c r="G47" s="14"/>
      <c r="H47" s="27">
        <v>100</v>
      </c>
      <c r="I47" s="10">
        <f t="shared" si="0"/>
        <v>61.25</v>
      </c>
      <c r="J47" s="16"/>
      <c r="K47" s="10">
        <f t="shared" si="1"/>
        <v>0</v>
      </c>
      <c r="L47" s="10">
        <f t="shared" si="2"/>
        <v>61.25</v>
      </c>
    </row>
    <row r="48" spans="1:12" ht="31.5" customHeight="1" x14ac:dyDescent="0.25">
      <c r="A48" s="28"/>
      <c r="B48" s="13" t="s">
        <v>13</v>
      </c>
      <c r="C48" s="14">
        <v>50</v>
      </c>
      <c r="D48" s="14">
        <v>9</v>
      </c>
      <c r="E48" s="14">
        <v>175</v>
      </c>
      <c r="F48" s="14"/>
      <c r="G48" s="14"/>
      <c r="H48" s="27">
        <v>100</v>
      </c>
      <c r="I48" s="10">
        <f t="shared" si="0"/>
        <v>78.75</v>
      </c>
      <c r="J48" s="16"/>
      <c r="K48" s="10">
        <f t="shared" si="1"/>
        <v>0</v>
      </c>
      <c r="L48" s="10">
        <f t="shared" si="2"/>
        <v>78.75</v>
      </c>
    </row>
    <row r="49" spans="1:12" ht="20.25" customHeight="1" x14ac:dyDescent="0.25">
      <c r="A49" s="28"/>
      <c r="B49" s="13" t="s">
        <v>14</v>
      </c>
      <c r="C49" s="14">
        <v>50</v>
      </c>
      <c r="D49" s="14">
        <v>18</v>
      </c>
      <c r="E49" s="14">
        <v>175</v>
      </c>
      <c r="F49" s="14"/>
      <c r="G49" s="14"/>
      <c r="H49" s="27">
        <v>100</v>
      </c>
      <c r="I49" s="10">
        <f t="shared" si="0"/>
        <v>157.5</v>
      </c>
      <c r="J49" s="16"/>
      <c r="K49" s="10">
        <f t="shared" si="1"/>
        <v>0</v>
      </c>
      <c r="L49" s="10">
        <f t="shared" si="2"/>
        <v>157.5</v>
      </c>
    </row>
    <row r="50" spans="1:12" ht="18" customHeight="1" x14ac:dyDescent="0.25">
      <c r="A50" s="28"/>
      <c r="B50" s="13" t="s">
        <v>15</v>
      </c>
      <c r="C50" s="14">
        <v>50</v>
      </c>
      <c r="D50" s="14">
        <v>25</v>
      </c>
      <c r="E50" s="14">
        <v>175</v>
      </c>
      <c r="F50" s="14"/>
      <c r="G50" s="14"/>
      <c r="H50" s="27">
        <v>100</v>
      </c>
      <c r="I50" s="10">
        <f t="shared" si="0"/>
        <v>218.75</v>
      </c>
      <c r="J50" s="16"/>
      <c r="K50" s="10">
        <f t="shared" si="1"/>
        <v>0</v>
      </c>
      <c r="L50" s="10">
        <f t="shared" si="2"/>
        <v>218.75</v>
      </c>
    </row>
    <row r="51" spans="1:12" ht="34.5" customHeight="1" x14ac:dyDescent="0.25">
      <c r="A51" s="28"/>
      <c r="B51" s="13" t="s">
        <v>49</v>
      </c>
      <c r="C51" s="14">
        <v>50</v>
      </c>
      <c r="D51" s="14">
        <v>36</v>
      </c>
      <c r="E51" s="14">
        <v>175</v>
      </c>
      <c r="F51" s="13"/>
      <c r="G51" s="13"/>
      <c r="H51" s="27">
        <v>100</v>
      </c>
      <c r="I51" s="10">
        <f t="shared" si="0"/>
        <v>315</v>
      </c>
      <c r="J51" s="15"/>
      <c r="K51" s="10">
        <f t="shared" si="1"/>
        <v>0</v>
      </c>
      <c r="L51" s="10">
        <f t="shared" si="2"/>
        <v>315</v>
      </c>
    </row>
    <row r="52" spans="1:12" ht="48.75" customHeight="1" x14ac:dyDescent="0.25">
      <c r="A52" s="28"/>
      <c r="B52" s="13" t="s">
        <v>17</v>
      </c>
      <c r="C52" s="14">
        <v>50</v>
      </c>
      <c r="D52" s="14"/>
      <c r="E52" s="13"/>
      <c r="F52" s="13"/>
      <c r="G52" s="13"/>
      <c r="H52" s="26"/>
      <c r="I52" s="10">
        <f t="shared" si="0"/>
        <v>0</v>
      </c>
      <c r="J52" s="15"/>
      <c r="K52" s="10">
        <f t="shared" si="1"/>
        <v>0</v>
      </c>
      <c r="L52" s="10">
        <f t="shared" si="2"/>
        <v>0</v>
      </c>
    </row>
    <row r="53" spans="1:12" ht="44.25" customHeight="1" x14ac:dyDescent="0.25">
      <c r="A53" s="28"/>
      <c r="B53" s="13" t="s">
        <v>51</v>
      </c>
      <c r="C53" s="14">
        <v>50</v>
      </c>
      <c r="D53" s="14">
        <v>18</v>
      </c>
      <c r="E53" s="14">
        <v>175</v>
      </c>
      <c r="F53" s="14"/>
      <c r="G53" s="14"/>
      <c r="H53" s="27">
        <v>100</v>
      </c>
      <c r="I53" s="10">
        <f t="shared" si="0"/>
        <v>157.5</v>
      </c>
      <c r="J53" s="16"/>
      <c r="K53" s="10">
        <f t="shared" si="1"/>
        <v>0</v>
      </c>
      <c r="L53" s="10">
        <f t="shared" si="2"/>
        <v>157.5</v>
      </c>
    </row>
    <row r="54" spans="1:12" ht="37.5" customHeight="1" x14ac:dyDescent="0.25">
      <c r="A54" s="28"/>
      <c r="B54" s="13" t="s">
        <v>18</v>
      </c>
      <c r="C54" s="14">
        <v>50</v>
      </c>
      <c r="D54" s="14">
        <v>42</v>
      </c>
      <c r="E54" s="14">
        <v>175</v>
      </c>
      <c r="F54" s="14"/>
      <c r="G54" s="14"/>
      <c r="H54" s="27">
        <v>100</v>
      </c>
      <c r="I54" s="10">
        <f t="shared" si="0"/>
        <v>367.5</v>
      </c>
      <c r="J54" s="16"/>
      <c r="K54" s="10">
        <f t="shared" si="1"/>
        <v>0</v>
      </c>
      <c r="L54" s="10">
        <f t="shared" si="2"/>
        <v>367.5</v>
      </c>
    </row>
    <row r="55" spans="1:12" ht="52.5" customHeight="1" x14ac:dyDescent="0.25">
      <c r="A55" s="19" t="s">
        <v>34</v>
      </c>
      <c r="B55" s="13" t="s">
        <v>50</v>
      </c>
      <c r="C55" s="14">
        <v>50</v>
      </c>
      <c r="D55" s="14">
        <v>171</v>
      </c>
      <c r="E55" s="14">
        <v>175</v>
      </c>
      <c r="F55" s="14"/>
      <c r="G55" s="14"/>
      <c r="H55" s="27">
        <v>100</v>
      </c>
      <c r="I55" s="10">
        <f t="shared" si="0"/>
        <v>1496.25</v>
      </c>
      <c r="J55" s="16"/>
      <c r="K55" s="10">
        <f t="shared" si="1"/>
        <v>0</v>
      </c>
      <c r="L55" s="10">
        <f t="shared" si="2"/>
        <v>1496.25</v>
      </c>
    </row>
    <row r="56" spans="1:12" ht="40.5" customHeight="1" x14ac:dyDescent="0.25">
      <c r="A56" s="19" t="s">
        <v>48</v>
      </c>
      <c r="B56" s="13" t="s">
        <v>52</v>
      </c>
      <c r="C56" s="14">
        <v>50</v>
      </c>
      <c r="D56" s="14">
        <v>42</v>
      </c>
      <c r="E56" s="14">
        <v>175</v>
      </c>
      <c r="F56" s="14"/>
      <c r="G56" s="14"/>
      <c r="H56" s="27">
        <v>100</v>
      </c>
      <c r="I56" s="10">
        <f t="shared" ref="I56" si="8">L56*H56%</f>
        <v>367.5</v>
      </c>
      <c r="J56" s="16"/>
      <c r="K56" s="10">
        <f t="shared" ref="K56" si="9">L56*J56%</f>
        <v>0</v>
      </c>
      <c r="L56" s="10">
        <f t="shared" ref="L56" si="10">(C56*D56*E56)/1000</f>
        <v>367.5</v>
      </c>
    </row>
    <row r="57" spans="1:12" ht="23.25" customHeight="1" x14ac:dyDescent="0.25">
      <c r="A57" s="19"/>
      <c r="B57" s="8" t="s">
        <v>40</v>
      </c>
      <c r="C57" s="14"/>
      <c r="D57" s="10">
        <f>D44+D45+D55+D56</f>
        <v>368</v>
      </c>
      <c r="E57" s="10"/>
      <c r="F57" s="10"/>
      <c r="G57" s="10"/>
      <c r="H57" s="25"/>
      <c r="I57" s="10">
        <f t="shared" ref="I57:L57" si="11">I44+I45+I55+I56</f>
        <v>3220</v>
      </c>
      <c r="J57" s="10"/>
      <c r="K57" s="10">
        <f t="shared" si="11"/>
        <v>0</v>
      </c>
      <c r="L57" s="10">
        <f t="shared" si="11"/>
        <v>3220</v>
      </c>
    </row>
    <row r="58" spans="1:12" ht="48" customHeight="1" x14ac:dyDescent="0.25">
      <c r="A58" s="7">
        <v>5</v>
      </c>
      <c r="B58" s="13" t="s">
        <v>26</v>
      </c>
      <c r="C58" s="14">
        <v>50</v>
      </c>
      <c r="D58" s="14">
        <v>550</v>
      </c>
      <c r="E58" s="14">
        <v>14</v>
      </c>
      <c r="F58" s="14"/>
      <c r="G58" s="14"/>
      <c r="H58" s="27">
        <v>100</v>
      </c>
      <c r="I58" s="10">
        <f>L58*H58%</f>
        <v>385</v>
      </c>
      <c r="J58" s="16"/>
      <c r="K58" s="10">
        <f t="shared" si="1"/>
        <v>0</v>
      </c>
      <c r="L58" s="10">
        <f>(C58*D58*E58)/1000</f>
        <v>385</v>
      </c>
    </row>
    <row r="59" spans="1:12" ht="21" customHeight="1" x14ac:dyDescent="0.25">
      <c r="A59" s="7"/>
      <c r="B59" s="8" t="s">
        <v>42</v>
      </c>
      <c r="C59" s="14"/>
      <c r="D59" s="10">
        <f t="shared" ref="D59" si="12">D58</f>
        <v>550</v>
      </c>
      <c r="E59" s="10"/>
      <c r="F59" s="10"/>
      <c r="G59" s="10"/>
      <c r="H59" s="25"/>
      <c r="I59" s="10">
        <f>I58</f>
        <v>385</v>
      </c>
      <c r="J59" s="10"/>
      <c r="K59" s="10"/>
      <c r="L59" s="10">
        <f t="shared" ref="L59" si="13">L58</f>
        <v>385</v>
      </c>
    </row>
    <row r="60" spans="1:12" ht="24.75" customHeight="1" x14ac:dyDescent="0.25">
      <c r="A60" s="14"/>
      <c r="B60" s="8" t="s">
        <v>43</v>
      </c>
      <c r="C60" s="21"/>
      <c r="D60" s="21"/>
      <c r="E60" s="21"/>
      <c r="F60" s="12"/>
      <c r="G60" s="12">
        <f t="shared" ref="G60" si="14">G10+G11+G22+G24+G26+G27+G38+G40+G42+G44+G45+G55+G58</f>
        <v>2729.7</v>
      </c>
      <c r="H60" s="24"/>
      <c r="I60" s="12">
        <f>I10+I11+I22+I24+I26+I27+I38+I40+I42+I44+I45+I55+I58</f>
        <v>11988.300000000001</v>
      </c>
      <c r="J60" s="12"/>
      <c r="K60" s="12">
        <f>K10+K11+K22+K24+K26+K27+K38+K40+K42+K44+K45+K55+K58</f>
        <v>4066.48</v>
      </c>
      <c r="L60" s="12">
        <f>L10+L11+L22+L24+L26+L27+L38+L40+L42+L44+L45+L55+L58</f>
        <v>18784.48</v>
      </c>
    </row>
    <row r="61" spans="1:12" x14ac:dyDescent="0.25">
      <c r="A61" s="5"/>
      <c r="I61" s="20"/>
      <c r="J61" s="20"/>
      <c r="K61" s="20"/>
      <c r="L61" s="20"/>
    </row>
    <row r="62" spans="1:12" x14ac:dyDescent="0.25">
      <c r="A62" s="5"/>
    </row>
    <row r="63" spans="1:12" ht="18.75" x14ac:dyDescent="0.25">
      <c r="A63" s="1"/>
      <c r="B63" s="2" t="s">
        <v>58</v>
      </c>
    </row>
    <row r="64" spans="1:12" x14ac:dyDescent="0.25">
      <c r="B64" s="2" t="s">
        <v>59</v>
      </c>
      <c r="K64" s="39" t="s">
        <v>60</v>
      </c>
      <c r="L64" s="36"/>
    </row>
  </sheetData>
  <mergeCells count="17">
    <mergeCell ref="H2:K2"/>
    <mergeCell ref="H3:K3"/>
    <mergeCell ref="K64:L64"/>
    <mergeCell ref="A11:A21"/>
    <mergeCell ref="A27:A37"/>
    <mergeCell ref="A45:A54"/>
    <mergeCell ref="A6:L6"/>
    <mergeCell ref="A7:L7"/>
    <mergeCell ref="A8:A9"/>
    <mergeCell ref="B8:B9"/>
    <mergeCell ref="C8:C9"/>
    <mergeCell ref="D8:D9"/>
    <mergeCell ref="E8:E9"/>
    <mergeCell ref="H8:I8"/>
    <mergeCell ref="J8:K8"/>
    <mergeCell ref="L8:L9"/>
    <mergeCell ref="F8:G8"/>
  </mergeCells>
  <pageMargins left="0.64" right="0" top="0.66" bottom="0" header="0" footer="0"/>
  <pageSetup paperSize="9" scale="80" orientation="landscape" r:id="rId1"/>
  <rowBreaks count="2" manualBreakCount="2">
    <brk id="37" max="11" man="1"/>
    <brk id="5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4" sqref="J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Програма 2024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2024-10-14T07:51:14Z</dcterms:modified>
</cp:coreProperties>
</file>