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тариф 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D21" i="8"/>
  <c r="E21" i="8" s="1"/>
  <c r="E20" i="8"/>
  <c r="E17" i="8"/>
  <c r="E16" i="8"/>
  <c r="E15" i="8"/>
  <c r="E14" i="8"/>
  <c r="D13" i="8"/>
  <c r="D18" i="8" s="1"/>
  <c r="E12" i="8"/>
  <c r="E11" i="8"/>
  <c r="E10" i="8"/>
  <c r="E9" i="8"/>
  <c r="D19" i="8" l="1"/>
  <c r="E19" i="8" s="1"/>
  <c r="D23" i="8"/>
  <c r="F18" i="8" s="1"/>
  <c r="E18" i="8"/>
  <c r="E23" i="8" s="1"/>
  <c r="E13" i="8"/>
  <c r="F13" i="8" l="1"/>
  <c r="F12" i="8"/>
  <c r="F10" i="8"/>
  <c r="F22" i="8"/>
  <c r="F17" i="8"/>
  <c r="F15" i="8"/>
  <c r="D26" i="8"/>
  <c r="D27" i="8" s="1"/>
  <c r="F20" i="8"/>
  <c r="F11" i="8"/>
  <c r="F9" i="8"/>
  <c r="F16" i="8"/>
  <c r="F14" i="8"/>
  <c r="F21" i="8"/>
  <c r="D28" i="8" l="1"/>
  <c r="D29" i="8" l="1"/>
  <c r="D30" i="8" s="1"/>
</calcChain>
</file>

<file path=xl/sharedStrings.xml><?xml version="1.0" encoding="utf-8"?>
<sst xmlns="http://schemas.openxmlformats.org/spreadsheetml/2006/main" count="54" uniqueCount="35">
  <si>
    <t>Гкал</t>
  </si>
  <si>
    <t xml:space="preserve">  Статті витрат</t>
  </si>
  <si>
    <t>Загальна сума витрат</t>
  </si>
  <si>
    <t>Всього витрат</t>
  </si>
  <si>
    <t>Обсяг річної реалізації теплової енергії</t>
  </si>
  <si>
    <t>Вироблено  теплової енергії</t>
  </si>
  <si>
    <t>ГКал</t>
  </si>
  <si>
    <t>Загальновиробничі витрати, в т.ч.:</t>
  </si>
  <si>
    <t>Адміністративні витрати</t>
  </si>
  <si>
    <t>Поточний ремонт і матеріали</t>
  </si>
  <si>
    <t>РАЗОМ ПРЯМИХ ВИТРАТ</t>
  </si>
  <si>
    <t xml:space="preserve">ВАРТІСТЬ 1 ГКАЛ </t>
  </si>
  <si>
    <t xml:space="preserve">Заробітна плата </t>
  </si>
  <si>
    <t>Вода (64,42 грн/куб.м)</t>
  </si>
  <si>
    <t xml:space="preserve">Амортизація </t>
  </si>
  <si>
    <t>Собівартість Гкал ( п15: п16)</t>
  </si>
  <si>
    <t>Екологічний податок</t>
  </si>
  <si>
    <t>ПММ (для рубання дрів)</t>
  </si>
  <si>
    <t>Оди-ниця виміру</t>
  </si>
  <si>
    <t>Витрати на 
1 Гкал</t>
  </si>
  <si>
    <t>Структура собівар-тості 
(%)</t>
  </si>
  <si>
    <t>№ 
з/п</t>
  </si>
  <si>
    <t>грн</t>
  </si>
  <si>
    <t>Паливо (дрова):
3100 Гкал х 1,0 м.куб. х 1083,00 грн</t>
  </si>
  <si>
    <t>Електроенергія:  
3100 Гкал х 37,1 кВт/год х 6,85 грн</t>
  </si>
  <si>
    <t>Заробітна плата машиністів (20 чол.)</t>
  </si>
  <si>
    <t>Нарахування на зарплату (22 %)</t>
  </si>
  <si>
    <t>Нарахування на заробітну плату (22 %)</t>
  </si>
  <si>
    <t>РАЗОМ (п.18 + п.19)</t>
  </si>
  <si>
    <t>Рентабельність (7 %)</t>
  </si>
  <si>
    <t>ПДВ 20 %</t>
  </si>
  <si>
    <t>ТАРИФ НА ТЕПЛОВУ ЕНЕРГІЮ (виробництво, транспортування і постачання) КОМУНАЛЬНОГО ПІДПРИЄМСТВА 
"ЖИТЛОВО-ЕКСПЛУАТАЦІЙНА КОНТОРА 
БАРИШІВСЬКОЇ СЕЛИЩНОЇ РАДИ"</t>
  </si>
  <si>
    <t>Директор КП "Житлово-комунальна контора" Баришівської селищної ради</t>
  </si>
  <si>
    <t>Юрій ШУЛЯК</t>
  </si>
  <si>
    <t xml:space="preserve">             Додаток 
             до рішення виконавчого комітету 
             селищної ради 
             04.10.2024 №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</si>
</sst>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I8" sqref="I8"/>
    </sheetView>
  </sheetViews>
  <sheetFormatPr defaultRowHeight="15" x14ac:dyDescent="0.25"/>
  <cols>
    <col min="1" max="1" width="6" customWidth="1"/>
    <col min="2" max="2" width="50.7109375" customWidth="1"/>
    <col min="3" max="3" width="9.5703125" customWidth="1"/>
    <col min="4" max="4" width="15" customWidth="1"/>
    <col min="5" max="5" width="11.85546875" customWidth="1"/>
    <col min="6" max="6" width="13.42578125" customWidth="1"/>
  </cols>
  <sheetData>
    <row r="1" spans="1:6" ht="78" customHeight="1" x14ac:dyDescent="0.3">
      <c r="C1" s="37" t="s">
        <v>34</v>
      </c>
      <c r="D1" s="42"/>
      <c r="E1" s="42"/>
      <c r="F1" s="42"/>
    </row>
    <row r="2" spans="1:6" ht="27.75" customHeight="1" x14ac:dyDescent="0.25"/>
    <row r="3" spans="1:6" ht="13.5" customHeight="1" x14ac:dyDescent="0.25">
      <c r="A3" s="39" t="s">
        <v>31</v>
      </c>
      <c r="B3" s="40"/>
      <c r="C3" s="40"/>
      <c r="D3" s="40"/>
      <c r="E3" s="40"/>
      <c r="F3" s="40"/>
    </row>
    <row r="4" spans="1:6" ht="15" hidden="1" customHeight="1" x14ac:dyDescent="0.25">
      <c r="A4" s="40"/>
      <c r="B4" s="40"/>
      <c r="C4" s="40"/>
      <c r="D4" s="40"/>
      <c r="E4" s="40"/>
      <c r="F4" s="40"/>
    </row>
    <row r="5" spans="1:6" ht="18.75" customHeight="1" x14ac:dyDescent="0.25">
      <c r="A5" s="40"/>
      <c r="B5" s="40"/>
      <c r="C5" s="40"/>
      <c r="D5" s="40"/>
      <c r="E5" s="40"/>
      <c r="F5" s="40"/>
    </row>
    <row r="6" spans="1:6" ht="50.25" customHeight="1" x14ac:dyDescent="0.25">
      <c r="A6" s="40"/>
      <c r="B6" s="40"/>
      <c r="C6" s="40"/>
      <c r="D6" s="40"/>
      <c r="E6" s="40"/>
      <c r="F6" s="40"/>
    </row>
    <row r="7" spans="1:6" ht="18.75" x14ac:dyDescent="0.3">
      <c r="A7" s="11"/>
      <c r="B7" s="41"/>
      <c r="C7" s="41"/>
      <c r="D7" s="41"/>
      <c r="E7" s="12"/>
      <c r="F7" s="12"/>
    </row>
    <row r="8" spans="1:6" ht="75" x14ac:dyDescent="0.25">
      <c r="A8" s="18" t="s">
        <v>21</v>
      </c>
      <c r="B8" s="18" t="s">
        <v>1</v>
      </c>
      <c r="C8" s="18" t="s">
        <v>18</v>
      </c>
      <c r="D8" s="18" t="s">
        <v>2</v>
      </c>
      <c r="E8" s="18" t="s">
        <v>19</v>
      </c>
      <c r="F8" s="18" t="s">
        <v>20</v>
      </c>
    </row>
    <row r="9" spans="1:6" ht="37.5" x14ac:dyDescent="0.3">
      <c r="A9" s="13">
        <v>1</v>
      </c>
      <c r="B9" s="3" t="s">
        <v>23</v>
      </c>
      <c r="C9" s="19" t="s">
        <v>22</v>
      </c>
      <c r="D9" s="20">
        <v>3357300</v>
      </c>
      <c r="E9" s="20">
        <f>D9/D24</f>
        <v>1150.8243924176463</v>
      </c>
      <c r="F9" s="21">
        <f>D9/D23%</f>
        <v>37.287043742533534</v>
      </c>
    </row>
    <row r="10" spans="1:6" ht="36" customHeight="1" x14ac:dyDescent="0.3">
      <c r="A10" s="14">
        <v>2</v>
      </c>
      <c r="B10" s="4" t="s">
        <v>24</v>
      </c>
      <c r="C10" s="19" t="s">
        <v>22</v>
      </c>
      <c r="D10" s="22">
        <v>787818.5</v>
      </c>
      <c r="E10" s="22">
        <f>D10/D24</f>
        <v>270.05056044973088</v>
      </c>
      <c r="F10" s="23">
        <f>D10/D23%</f>
        <v>8.7497164002850969</v>
      </c>
    </row>
    <row r="11" spans="1:6" ht="18.75" x14ac:dyDescent="0.3">
      <c r="A11" s="13">
        <v>3</v>
      </c>
      <c r="B11" s="3" t="s">
        <v>13</v>
      </c>
      <c r="C11" s="19" t="s">
        <v>22</v>
      </c>
      <c r="D11" s="22">
        <v>54100</v>
      </c>
      <c r="E11" s="20">
        <f>D11/D24</f>
        <v>18.544544613169709</v>
      </c>
      <c r="F11" s="21">
        <f>D11/D23%</f>
        <v>0.60084861837520154</v>
      </c>
    </row>
    <row r="12" spans="1:6" ht="18.75" x14ac:dyDescent="0.3">
      <c r="A12" s="13">
        <v>4</v>
      </c>
      <c r="B12" s="3" t="s">
        <v>25</v>
      </c>
      <c r="C12" s="19" t="s">
        <v>22</v>
      </c>
      <c r="D12" s="22">
        <v>1796825.58</v>
      </c>
      <c r="E12" s="20">
        <f>D12/D24</f>
        <v>615.9207417817845</v>
      </c>
      <c r="F12" s="21">
        <f>D12/D23%</f>
        <v>19.956010484366363</v>
      </c>
    </row>
    <row r="13" spans="1:6" ht="18.75" x14ac:dyDescent="0.3">
      <c r="A13" s="13">
        <v>5</v>
      </c>
      <c r="B13" s="5" t="s">
        <v>26</v>
      </c>
      <c r="C13" s="19" t="s">
        <v>22</v>
      </c>
      <c r="D13" s="22">
        <f>D12*22%</f>
        <v>395301.62760000001</v>
      </c>
      <c r="E13" s="20">
        <f>D13/D24</f>
        <v>135.50256319199258</v>
      </c>
      <c r="F13" s="21">
        <f>D13/D23%</f>
        <v>4.3903223065605994</v>
      </c>
    </row>
    <row r="14" spans="1:6" ht="18.75" x14ac:dyDescent="0.3">
      <c r="A14" s="15">
        <v>6</v>
      </c>
      <c r="B14" s="3" t="s">
        <v>9</v>
      </c>
      <c r="C14" s="19" t="s">
        <v>22</v>
      </c>
      <c r="D14" s="24">
        <v>72340</v>
      </c>
      <c r="E14" s="20">
        <f>D14/D24</f>
        <v>24.796901244301235</v>
      </c>
      <c r="F14" s="21">
        <f>D14/D23%</f>
        <v>0.80342678471833784</v>
      </c>
    </row>
    <row r="15" spans="1:6" ht="18.75" x14ac:dyDescent="0.3">
      <c r="A15" s="15">
        <v>7</v>
      </c>
      <c r="B15" s="3" t="s">
        <v>14</v>
      </c>
      <c r="C15" s="19" t="s">
        <v>22</v>
      </c>
      <c r="D15" s="24">
        <v>56088</v>
      </c>
      <c r="E15" s="20">
        <f>D15/D24</f>
        <v>19.225996640729441</v>
      </c>
      <c r="F15" s="21">
        <f>D15/D23%</f>
        <v>0.62292786150514423</v>
      </c>
    </row>
    <row r="16" spans="1:6" ht="18.75" x14ac:dyDescent="0.3">
      <c r="A16" s="15">
        <v>8</v>
      </c>
      <c r="B16" s="3" t="s">
        <v>17</v>
      </c>
      <c r="C16" s="19" t="s">
        <v>22</v>
      </c>
      <c r="D16" s="24">
        <v>50626</v>
      </c>
      <c r="E16" s="20">
        <f>D16/D24</f>
        <v>17.353717478490385</v>
      </c>
      <c r="F16" s="21">
        <f>D16/D23%</f>
        <v>0.56226547419340023</v>
      </c>
    </row>
    <row r="17" spans="1:7" ht="18.75" x14ac:dyDescent="0.3">
      <c r="A17" s="15">
        <v>9</v>
      </c>
      <c r="B17" s="4" t="s">
        <v>16</v>
      </c>
      <c r="C17" s="19" t="s">
        <v>22</v>
      </c>
      <c r="D17" s="24">
        <v>55612</v>
      </c>
      <c r="E17" s="22">
        <f>D17/D24</f>
        <v>19.06283207075035</v>
      </c>
      <c r="F17" s="23">
        <f>D17/D23%</f>
        <v>0.61764128216417202</v>
      </c>
      <c r="G17" s="2"/>
    </row>
    <row r="18" spans="1:7" ht="18.75" x14ac:dyDescent="0.3">
      <c r="A18" s="15">
        <v>10</v>
      </c>
      <c r="B18" s="6" t="s">
        <v>10</v>
      </c>
      <c r="C18" s="25" t="s">
        <v>22</v>
      </c>
      <c r="D18" s="26">
        <f>SUM(D9:D17)</f>
        <v>6626011.7076000003</v>
      </c>
      <c r="E18" s="27">
        <f>D18/D24</f>
        <v>2271.2822498885957</v>
      </c>
      <c r="F18" s="28">
        <f>D18/D23%</f>
        <v>73.590202954701851</v>
      </c>
    </row>
    <row r="19" spans="1:7" ht="18.75" x14ac:dyDescent="0.3">
      <c r="A19" s="13">
        <v>11</v>
      </c>
      <c r="B19" s="6" t="s">
        <v>7</v>
      </c>
      <c r="C19" s="25" t="s">
        <v>22</v>
      </c>
      <c r="D19" s="27">
        <f>D20+D21</f>
        <v>1795475.1224</v>
      </c>
      <c r="E19" s="27">
        <f>D19/D24</f>
        <v>615.45782826586219</v>
      </c>
      <c r="F19" s="28">
        <v>20</v>
      </c>
    </row>
    <row r="20" spans="1:7" ht="18.75" x14ac:dyDescent="0.3">
      <c r="A20" s="16">
        <v>12</v>
      </c>
      <c r="B20" s="7" t="s">
        <v>12</v>
      </c>
      <c r="C20" s="19" t="s">
        <v>22</v>
      </c>
      <c r="D20" s="29">
        <v>1471700.92</v>
      </c>
      <c r="E20" s="20">
        <f>D20/D24</f>
        <v>504.47362972611654</v>
      </c>
      <c r="F20" s="21">
        <f>D20/D23%</f>
        <v>16.345091764205414</v>
      </c>
    </row>
    <row r="21" spans="1:7" ht="18.75" x14ac:dyDescent="0.3">
      <c r="A21" s="17">
        <v>13</v>
      </c>
      <c r="B21" s="3" t="s">
        <v>27</v>
      </c>
      <c r="C21" s="19" t="s">
        <v>22</v>
      </c>
      <c r="D21" s="20">
        <f>D20*22%</f>
        <v>323774.20240000001</v>
      </c>
      <c r="E21" s="20">
        <f>D21/D24</f>
        <v>110.98419853974565</v>
      </c>
      <c r="F21" s="21">
        <f>D21/D23%</f>
        <v>3.5959201881251919</v>
      </c>
    </row>
    <row r="22" spans="1:7" ht="18.75" x14ac:dyDescent="0.3">
      <c r="A22" s="13">
        <v>14</v>
      </c>
      <c r="B22" s="8" t="s">
        <v>8</v>
      </c>
      <c r="C22" s="25" t="s">
        <v>22</v>
      </c>
      <c r="D22" s="30">
        <v>582445</v>
      </c>
      <c r="E22" s="30">
        <f>D22/D24</f>
        <v>199.65207554930927</v>
      </c>
      <c r="F22" s="31">
        <f>D22/D23%</f>
        <v>6.4687850929675461</v>
      </c>
    </row>
    <row r="23" spans="1:7" ht="18.75" x14ac:dyDescent="0.3">
      <c r="A23" s="13">
        <v>15</v>
      </c>
      <c r="B23" s="9" t="s">
        <v>3</v>
      </c>
      <c r="C23" s="25" t="s">
        <v>22</v>
      </c>
      <c r="D23" s="32">
        <f>D18+D19+D22</f>
        <v>9003931.8300000001</v>
      </c>
      <c r="E23" s="32">
        <f>E18+E19+E22</f>
        <v>3086.3921537037672</v>
      </c>
      <c r="F23" s="33">
        <v>100</v>
      </c>
    </row>
    <row r="24" spans="1:7" ht="37.5" x14ac:dyDescent="0.3">
      <c r="A24" s="13">
        <v>16</v>
      </c>
      <c r="B24" s="6" t="s">
        <v>4</v>
      </c>
      <c r="C24" s="25" t="s">
        <v>0</v>
      </c>
      <c r="D24" s="27">
        <v>2917.3</v>
      </c>
      <c r="E24" s="20"/>
      <c r="F24" s="20"/>
    </row>
    <row r="25" spans="1:7" ht="18.75" x14ac:dyDescent="0.3">
      <c r="A25" s="13">
        <v>17</v>
      </c>
      <c r="B25" s="3" t="s">
        <v>5</v>
      </c>
      <c r="C25" s="19" t="s">
        <v>6</v>
      </c>
      <c r="D25" s="20">
        <v>3100</v>
      </c>
      <c r="E25" s="20"/>
      <c r="F25" s="20"/>
    </row>
    <row r="26" spans="1:7" ht="18.75" x14ac:dyDescent="0.3">
      <c r="A26" s="13">
        <v>18</v>
      </c>
      <c r="B26" s="9" t="s">
        <v>15</v>
      </c>
      <c r="C26" s="25" t="s">
        <v>22</v>
      </c>
      <c r="D26" s="32">
        <f>D23/D24</f>
        <v>3086.3921537037672</v>
      </c>
      <c r="E26" s="34"/>
      <c r="F26" s="34"/>
    </row>
    <row r="27" spans="1:7" ht="18.75" x14ac:dyDescent="0.3">
      <c r="A27" s="13">
        <v>19</v>
      </c>
      <c r="B27" s="10" t="s">
        <v>29</v>
      </c>
      <c r="C27" s="19" t="s">
        <v>22</v>
      </c>
      <c r="D27" s="34">
        <f>D26*7%</f>
        <v>216.04745075926374</v>
      </c>
      <c r="E27" s="34"/>
      <c r="F27" s="34"/>
    </row>
    <row r="28" spans="1:7" ht="18.75" x14ac:dyDescent="0.3">
      <c r="A28" s="13">
        <v>20</v>
      </c>
      <c r="B28" s="10" t="s">
        <v>28</v>
      </c>
      <c r="C28" s="19" t="s">
        <v>22</v>
      </c>
      <c r="D28" s="34">
        <f>D26+D27</f>
        <v>3302.4396044630312</v>
      </c>
      <c r="E28" s="34"/>
      <c r="F28" s="34"/>
    </row>
    <row r="29" spans="1:7" ht="18.75" x14ac:dyDescent="0.3">
      <c r="A29" s="13">
        <v>21</v>
      </c>
      <c r="B29" s="10" t="s">
        <v>30</v>
      </c>
      <c r="C29" s="19" t="s">
        <v>22</v>
      </c>
      <c r="D29" s="34">
        <f>D28*20%</f>
        <v>660.48792089260633</v>
      </c>
      <c r="E29" s="34"/>
      <c r="F29" s="34"/>
    </row>
    <row r="30" spans="1:7" ht="18.75" x14ac:dyDescent="0.3">
      <c r="A30" s="13">
        <v>22</v>
      </c>
      <c r="B30" s="9" t="s">
        <v>11</v>
      </c>
      <c r="C30" s="25" t="s">
        <v>22</v>
      </c>
      <c r="D30" s="32">
        <f>D28+D29</f>
        <v>3962.9275253556375</v>
      </c>
      <c r="E30" s="34"/>
      <c r="F30" s="34"/>
    </row>
    <row r="31" spans="1:7" ht="18.75" x14ac:dyDescent="0.3">
      <c r="A31" s="11"/>
      <c r="B31" s="11"/>
      <c r="C31" s="11"/>
      <c r="D31" s="11"/>
      <c r="E31" s="11"/>
      <c r="F31" s="11"/>
    </row>
    <row r="32" spans="1:7" ht="18.75" x14ac:dyDescent="0.3">
      <c r="A32" s="11"/>
      <c r="B32" s="1"/>
      <c r="C32" s="11"/>
      <c r="D32" s="11"/>
      <c r="E32" s="11"/>
      <c r="F32" s="11"/>
    </row>
    <row r="33" spans="1:7" ht="18.75" x14ac:dyDescent="0.3">
      <c r="A33" s="11"/>
      <c r="B33" s="11"/>
      <c r="C33" s="11"/>
      <c r="D33" s="11"/>
      <c r="E33" s="11"/>
      <c r="F33" s="11"/>
    </row>
    <row r="34" spans="1:7" ht="38.25" customHeight="1" x14ac:dyDescent="0.3">
      <c r="B34" s="35" t="s">
        <v>32</v>
      </c>
      <c r="C34" s="35"/>
      <c r="D34" s="35"/>
      <c r="E34" s="37" t="s">
        <v>33</v>
      </c>
      <c r="F34" s="38"/>
      <c r="G34" s="35"/>
    </row>
    <row r="35" spans="1:7" x14ac:dyDescent="0.25">
      <c r="A35" s="36"/>
      <c r="B35" s="36"/>
    </row>
  </sheetData>
  <mergeCells count="5">
    <mergeCell ref="A35:B35"/>
    <mergeCell ref="E34:F34"/>
    <mergeCell ref="A3:F6"/>
    <mergeCell ref="B7:D7"/>
    <mergeCell ref="C1:F1"/>
  </mergeCells>
  <pageMargins left="0.7" right="0.7" top="0.75" bottom="0.75" header="0.3" footer="0.3"/>
  <pageSetup paperSize="9" scale="82" orientation="portrait" r:id="rId1"/>
  <ignoredErrors>
    <ignoredError sqref="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2024-10-04T12:34:27Z</dcterms:modified>
</cp:coreProperties>
</file>