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Аналіз фінансування установ" sheetId="1" r:id="rId1"/>
  </sheets>
  <definedNames/>
  <calcPr fullCalcOnLoad="1"/>
</workbook>
</file>

<file path=xl/sharedStrings.xml><?xml version="1.0" encoding="utf-8"?>
<sst xmlns="http://schemas.openxmlformats.org/spreadsheetml/2006/main" count="303" uniqueCount="217">
  <si>
    <t>Найменування</t>
  </si>
  <si>
    <t>Державне управління</t>
  </si>
  <si>
    <t>Керівництво і управління у відповідній сфері у містах (місті Києві), селищах, селах, територіальних громадах</t>
  </si>
  <si>
    <t>Інша діяльність у сфері державного управління</t>
  </si>
  <si>
    <t>1000</t>
  </si>
  <si>
    <t>Освіта</t>
  </si>
  <si>
    <t>Надання дошкільної освіти</t>
  </si>
  <si>
    <t>Надання загальної середньої освіти закладами загальної середньої освіти за рахунок коштів місцевого бюджету</t>
  </si>
  <si>
    <t>Надання загальної середньої освіти міжшкільними ресурсними центрами за рахунок коштів місцевого бюджету</t>
  </si>
  <si>
    <t>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</si>
  <si>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цільове призначення, виділених відповідно до рішень Кабінету Міністрів України у попередніх бюджетних періодах, а також коштів, необхідних для забезпечення безпечного навчального процесу у закладах загальної середньої освіти)</t>
  </si>
  <si>
    <t>Надання позашкільної освіти закладами позашкільної освіти, заходи із позашкільної роботи з дітьми</t>
  </si>
  <si>
    <t>Забезпечення діяльності інших закладів у сфері освіти</t>
  </si>
  <si>
    <t>Інші програми та заходи у сфері освіти</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</si>
  <si>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</si>
  <si>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</si>
  <si>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</si>
  <si>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Надання спеціалізованої освіти мистецькими школами</t>
  </si>
  <si>
    <t>2000</t>
  </si>
  <si>
    <t>Охорона здоров’я</t>
  </si>
  <si>
    <t>Інші програми та заходи у сфері охорони здоров’я</t>
  </si>
  <si>
    <t>3000</t>
  </si>
  <si>
    <t>Соціальний захист та соціальне забезпечення</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</si>
  <si>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</si>
  <si>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Компенсаційні виплати за пільговий проїзд окремих категорій громадян на залізничному транспорті</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</si>
  <si>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</si>
  <si>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 xml:space="preserve">Утримання та забезпечення діяльності центрів соціальних служб </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</si>
  <si>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</si>
  <si>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Забезпечення діяльності інших закладів у сфері соціального захисту і соціального забезпечення</t>
  </si>
  <si>
    <t>Інші заходи у сфері соціального захисту і соціального забезпечення</t>
  </si>
  <si>
    <t>4000</t>
  </si>
  <si>
    <t>Культура i мистецтво</t>
  </si>
  <si>
    <t>Інші заходи в галузі культури і мистецтва</t>
  </si>
  <si>
    <t>Забезпечення діяльності бібліотек</t>
  </si>
  <si>
    <t>Забезпечення діяльності музеїв i виставок</t>
  </si>
  <si>
    <t>Забезпечення діяльності палаців i будинків культури, клубів, центрів дозвілля та iнших клубних закладів</t>
  </si>
  <si>
    <t>Забезпечення діяльності інших закладів в галузі культури і мистецтва</t>
  </si>
  <si>
    <t>5000</t>
  </si>
  <si>
    <t>Фiзична культура i спорт</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</si>
  <si>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</si>
  <si>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</si>
  <si>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Утримання та фінансова підтримка спортивних споруд</t>
  </si>
  <si>
    <t>6000</t>
  </si>
  <si>
    <t>Житлово-комунальне господарство</t>
  </si>
  <si>
    <t>Забезпечення діяльності з виробництва, транспортування, постачання теплової енергії</t>
  </si>
  <si>
    <t>Забезпечення діяльності водопровідно-каналізаційного господарства</t>
  </si>
  <si>
    <t>Інша діяльність, пов’язана з експлуатацією об’єктів житлово-комунального господарства</t>
  </si>
  <si>
    <t>Забезпечення функціонування підприємств, установ та організацій, що виробляють, виконують та/або надають житлово-комунальні послуги</t>
  </si>
  <si>
    <t>Організація благоустрою населених пунктів</t>
  </si>
  <si>
    <t>7000</t>
  </si>
  <si>
    <t>Економічна діяльність</t>
  </si>
  <si>
    <t>Здійснення  заходів із землеустрою</t>
  </si>
  <si>
    <t>Утримання та розвиток автомобільних доріг та дорожньої інфраструктури за рахунок коштів місцевого бюджету</t>
  </si>
  <si>
    <t>Членські внески до асоціацій органів місцевого самоврядування</t>
  </si>
  <si>
    <t>8000</t>
  </si>
  <si>
    <t>Інша діяльність</t>
  </si>
  <si>
    <t>Заходи із запобігання та ліквідації надзвичайних ситуацій та наслідків стихійного лиха</t>
  </si>
  <si>
    <t>Заходи та роботи з мобілізаційної підготовки місцевого значення</t>
  </si>
  <si>
    <t>Інші заходи громадського порядку та безпеки</t>
  </si>
  <si>
    <t>Заходи та роботи з територіальної оборони</t>
  </si>
  <si>
    <t>Резервний фонд місцевого бюджету</t>
  </si>
  <si>
    <t>9000</t>
  </si>
  <si>
    <t>Міжбюджетні трансферти</t>
  </si>
  <si>
    <t>Інші субвенції з місцевого бюджету</t>
  </si>
  <si>
    <t>3719800</t>
  </si>
  <si>
    <t>Субвенція з місцевого бюджету державному бюджету на виконання програм соціально-економічного розвитку регіонів</t>
  </si>
  <si>
    <t>ВСЬОГО:</t>
  </si>
  <si>
    <t>Затверджений план на рік</t>
  </si>
  <si>
    <t>План на рік з урахуванням змін</t>
  </si>
  <si>
    <t>Фактичне виконання</t>
  </si>
  <si>
    <t>Виконання  %</t>
  </si>
  <si>
    <t>до затвердженого плану на рік</t>
  </si>
  <si>
    <t>до плану на рік з урахуванням змін</t>
  </si>
  <si>
    <t>0160</t>
  </si>
  <si>
    <t>0180</t>
  </si>
  <si>
    <t>1010</t>
  </si>
  <si>
    <t>1021</t>
  </si>
  <si>
    <t>1026</t>
  </si>
  <si>
    <t>1031</t>
  </si>
  <si>
    <t>1061</t>
  </si>
  <si>
    <t>1070</t>
  </si>
  <si>
    <t>1141</t>
  </si>
  <si>
    <t>1142</t>
  </si>
  <si>
    <t>1151</t>
  </si>
  <si>
    <t>1152</t>
  </si>
  <si>
    <t>2152</t>
  </si>
  <si>
    <t>1210</t>
  </si>
  <si>
    <t>1080</t>
  </si>
  <si>
    <t xml:space="preserve">                                                                                                      </t>
  </si>
  <si>
    <t xml:space="preserve">                                                                                                                                                                         </t>
  </si>
  <si>
    <t xml:space="preserve">                                                                                         </t>
  </si>
  <si>
    <t xml:space="preserve">                                                                                                                    </t>
  </si>
  <si>
    <t xml:space="preserve">                                                                                                                                                                     </t>
  </si>
  <si>
    <t>3140</t>
  </si>
  <si>
    <t>3035</t>
  </si>
  <si>
    <t>3104</t>
  </si>
  <si>
    <t>3121</t>
  </si>
  <si>
    <t>3160</t>
  </si>
  <si>
    <t>3241</t>
  </si>
  <si>
    <t>3242</t>
  </si>
  <si>
    <t>4030</t>
  </si>
  <si>
    <t>4040</t>
  </si>
  <si>
    <t>4060</t>
  </si>
  <si>
    <t>4081</t>
  </si>
  <si>
    <t>4082</t>
  </si>
  <si>
    <t>6030</t>
  </si>
  <si>
    <t>6012</t>
  </si>
  <si>
    <t>6013</t>
  </si>
  <si>
    <t>6017</t>
  </si>
  <si>
    <t>6020</t>
  </si>
  <si>
    <t>7130</t>
  </si>
  <si>
    <t>7461</t>
  </si>
  <si>
    <t>7680</t>
  </si>
  <si>
    <t>8110</t>
  </si>
  <si>
    <t>8220</t>
  </si>
  <si>
    <t>8230</t>
  </si>
  <si>
    <t>8240</t>
  </si>
  <si>
    <t>РАЗОМ</t>
  </si>
  <si>
    <t>Загальний фонд (програмна класифікація)</t>
  </si>
  <si>
    <t>грн</t>
  </si>
  <si>
    <t xml:space="preserve">Виконання видаткової частини бюджету Баришівської селищної територіальної громади </t>
  </si>
  <si>
    <t>за 1 квартал 2024 року</t>
  </si>
  <si>
    <t>5011</t>
  </si>
  <si>
    <t>5031</t>
  </si>
  <si>
    <t>5041</t>
  </si>
  <si>
    <t>8710</t>
  </si>
  <si>
    <t>9770</t>
  </si>
  <si>
    <t>9800</t>
  </si>
  <si>
    <t>0100</t>
  </si>
  <si>
    <t>Співфінансування заходів, що реалізуються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t>
  </si>
  <si>
    <t>Реалізація заходів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t>
  </si>
  <si>
    <t>Розроблення схем планування та забудови територій (містобудівної документації)</t>
  </si>
  <si>
    <t>Проведення експертної  грошової  оцінки  земельної ділянки чи права на неї</t>
  </si>
  <si>
    <t>Внески до статутного капіталу суб’єктів господарювання</t>
  </si>
  <si>
    <t>Будівництво освітніх установ та закладів</t>
  </si>
  <si>
    <t>Код</t>
  </si>
  <si>
    <t>Затверджено розписом з урахуванням змін</t>
  </si>
  <si>
    <t>Кошторисні призначення на рік з урахуванням змін</t>
  </si>
  <si>
    <t>до затверджено розписом з урахуванням змін</t>
  </si>
  <si>
    <t>до кошторисних призначень на рік з урахуванням змін</t>
  </si>
  <si>
    <t>Спеціальний фонд (програмна класифікація)</t>
  </si>
  <si>
    <t>Залишки на особових рахунках які ще не розподілені</t>
  </si>
  <si>
    <t>ПОТОЧНІ ВИДАТКИ</t>
  </si>
  <si>
    <t>2100</t>
  </si>
  <si>
    <t>Оплата праці і нарахування на заробітну плату</t>
  </si>
  <si>
    <t>2110</t>
  </si>
  <si>
    <t>Оплата праці</t>
  </si>
  <si>
    <t>2111</t>
  </si>
  <si>
    <t>Заробітна плата</t>
  </si>
  <si>
    <t>2120</t>
  </si>
  <si>
    <t>Нарахування на оплату праці</t>
  </si>
  <si>
    <t>2200</t>
  </si>
  <si>
    <t>Використання товарів і послуг</t>
  </si>
  <si>
    <t>2210</t>
  </si>
  <si>
    <t>Предмети, матеріали, обладнання та інвентар</t>
  </si>
  <si>
    <t>2220</t>
  </si>
  <si>
    <t>Медикаменти та перев'язувальні матеріали</t>
  </si>
  <si>
    <t>2230</t>
  </si>
  <si>
    <t>Продукти харчування</t>
  </si>
  <si>
    <t>2240</t>
  </si>
  <si>
    <t>Оплата послуг (крім комунальних)</t>
  </si>
  <si>
    <t>2250</t>
  </si>
  <si>
    <t>Видатки на відрядження</t>
  </si>
  <si>
    <t>2270</t>
  </si>
  <si>
    <t>Оплата комунальних послуг та енергоносіїв</t>
  </si>
  <si>
    <t>2271</t>
  </si>
  <si>
    <t>Оплата теплопостачання</t>
  </si>
  <si>
    <t>2272</t>
  </si>
  <si>
    <t>Оплата водопостачання та водовідведення</t>
  </si>
  <si>
    <t>2273</t>
  </si>
  <si>
    <t>Оплата електроенергії</t>
  </si>
  <si>
    <t>2274</t>
  </si>
  <si>
    <t>Оплата природного газу</t>
  </si>
  <si>
    <t>2275</t>
  </si>
  <si>
    <t>Оплата інших енергоносіїв та інших комунальних послуг</t>
  </si>
  <si>
    <t>2276</t>
  </si>
  <si>
    <t>Оплата енергосервісу</t>
  </si>
  <si>
    <t>2280</t>
  </si>
  <si>
    <t>Дослідження і розробки, окремі заходи по реалізації державних(регіональних)програм</t>
  </si>
  <si>
    <t>2282</t>
  </si>
  <si>
    <t>Окремі заходи по реалізації державних (регіональних) програм, не віднесені до заходів розвитку</t>
  </si>
  <si>
    <t>2600</t>
  </si>
  <si>
    <t>Поточні трансферти</t>
  </si>
  <si>
    <t>2610</t>
  </si>
  <si>
    <t>Субсидії та поточні трансферти підприємствам (установам, організаціям)</t>
  </si>
  <si>
    <t>2620</t>
  </si>
  <si>
    <t>Поточні трансферти органам державного управління інших рівнів</t>
  </si>
  <si>
    <t>2700</t>
  </si>
  <si>
    <t>Соціальне забезпечення</t>
  </si>
  <si>
    <t>2730</t>
  </si>
  <si>
    <t>Інші виплати населенню</t>
  </si>
  <si>
    <t>2800</t>
  </si>
  <si>
    <t>Інші поточні видатки</t>
  </si>
  <si>
    <t>Нерозподілені видатки</t>
  </si>
  <si>
    <t>Загальний фонд (економічна класифікація)</t>
  </si>
  <si>
    <t>2281</t>
  </si>
  <si>
    <t>Дослідження і розробки, окремі заходи розвитку по реалізації державних (регіональних) програм</t>
  </si>
  <si>
    <t>КАПІТАЛЬНІ ВИДАТКИ</t>
  </si>
  <si>
    <t>3100</t>
  </si>
  <si>
    <t>Придбання основного капіталу</t>
  </si>
  <si>
    <t>3110</t>
  </si>
  <si>
    <t>Придбання обладнання і предметів довгострокового користування</t>
  </si>
  <si>
    <t>3120</t>
  </si>
  <si>
    <t>Капітальне будівництво (придбання)</t>
  </si>
  <si>
    <t>3122</t>
  </si>
  <si>
    <t>Капітальне будівництво (придбання) інших об'єктів</t>
  </si>
  <si>
    <t>3200</t>
  </si>
  <si>
    <t>Капітальні трансферти</t>
  </si>
  <si>
    <t>3210</t>
  </si>
  <si>
    <t>Капітальні трансферти підприємствам (установам, організаціям)</t>
  </si>
  <si>
    <t>3220</t>
  </si>
  <si>
    <t>Капітальні трансферти органам державного управління інших рівнів</t>
  </si>
  <si>
    <t>Спеціальний фонд (економічна класифікація)</t>
  </si>
  <si>
    <t>Начальник управління</t>
  </si>
  <si>
    <t>Віталій ГОРДІЄНКО</t>
  </si>
  <si>
    <t>Продовження додатка 2</t>
  </si>
  <si>
    <t>Додаток 2 до рішення виконавчого комітету від 17.05.2024 № 167</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</si>
</sst>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00"/>
    <numFmt numFmtId="175" formatCode="#0.00\ %"/>
    <numFmt numFmtId="176" formatCode="#0.0"/>
    <numFmt numFmtId="177" formatCode="#,##0.0"/>
    <numFmt numFmtId="178" formatCode="0.0"/>
    <numFmt numFmtId="179" formatCode="#0"/>
    <numFmt numFmtId="180" formatCode="0.0000000"/>
    <numFmt numFmtId="181" formatCode="0.000000"/>
    <numFmt numFmtId="182" formatCode="0.00000"/>
    <numFmt numFmtId="183" formatCode="0.0000"/>
    <numFmt numFmtId="184" formatCode="0.000"/>
  </numFmts>
  <fonts count="49">
    <font>
      <sz val="10"/>
      <name val="Arial"/>
      <family val="0"/>
    </font>
    <font>
      <sz val="9"/>
      <color indexed="8"/>
      <name val="SansSerif"/>
      <family val="0"/>
    </font>
    <font>
      <sz val="7"/>
      <color indexed="8"/>
      <name val="Arial"/>
      <family val="2"/>
    </font>
    <font>
      <b/>
      <sz val="10"/>
      <color indexed="8"/>
      <name val="Times New Roman"/>
      <family val="1"/>
    </font>
    <font>
      <sz val="10"/>
      <color indexed="8"/>
      <name val="Times New Roman"/>
      <family val="1"/>
    </font>
    <font>
      <sz val="10"/>
      <name val="Times New Roman"/>
      <family val="1"/>
    </font>
    <font>
      <b/>
      <sz val="12"/>
      <color indexed="8"/>
      <name val="Times New Roman"/>
      <family val="1"/>
    </font>
    <font>
      <sz val="12"/>
      <color indexed="8"/>
      <name val="Times New Roman"/>
      <family val="1"/>
    </font>
    <font>
      <sz val="9"/>
      <color indexed="8"/>
      <name val="Times New Roman"/>
      <family val="1"/>
    </font>
    <font>
      <b/>
      <sz val="6"/>
      <color indexed="8"/>
      <name val="Times New Roman"/>
      <family val="1"/>
    </font>
    <font>
      <b/>
      <sz val="5"/>
      <color indexed="8"/>
      <name val="Times New Roman"/>
      <family val="1"/>
    </font>
    <font>
      <sz val="6"/>
      <color indexed="8"/>
      <name val="Times New Roman"/>
      <family val="1"/>
    </font>
    <font>
      <b/>
      <sz val="10"/>
      <name val="Arial"/>
      <family val="2"/>
    </font>
    <font>
      <b/>
      <sz val="10"/>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8"/>
      </left>
      <right>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32" borderId="0" applyNumberFormat="0" applyBorder="0" applyAlignment="0" applyProtection="0"/>
  </cellStyleXfs>
  <cellXfs count="85">
    <xf numFmtId="0" fontId="0" fillId="0" borderId="0" xfId="0" applyAlignment="1">
      <alignment/>
    </xf>
    <xf numFmtId="0" fontId="1" fillId="0" borderId="0"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174" fontId="3" fillId="0" borderId="10" xfId="0" applyNumberFormat="1" applyFont="1" applyBorder="1" applyAlignment="1" applyProtection="1">
      <alignment horizontal="left" wrapText="1"/>
      <protection/>
    </xf>
    <xf numFmtId="1" fontId="3" fillId="0" borderId="10" xfId="0" applyNumberFormat="1" applyFont="1" applyBorder="1" applyAlignment="1" applyProtection="1">
      <alignment horizontal="right" wrapText="1"/>
      <protection/>
    </xf>
    <xf numFmtId="0" fontId="0" fillId="0" borderId="11" xfId="0" applyBorder="1" applyAlignment="1">
      <alignment horizontal="right" wrapText="1"/>
    </xf>
    <xf numFmtId="1" fontId="4" fillId="0" borderId="10" xfId="0" applyNumberFormat="1" applyFont="1" applyBorder="1" applyAlignment="1" applyProtection="1">
      <alignment horizontal="right" wrapText="1"/>
      <protection/>
    </xf>
    <xf numFmtId="0" fontId="0" fillId="0" borderId="0" xfId="0" applyFont="1" applyAlignment="1">
      <alignment/>
    </xf>
    <xf numFmtId="0" fontId="3" fillId="0" borderId="10" xfId="0" applyFont="1" applyBorder="1" applyAlignment="1" applyProtection="1">
      <alignment horizontal="center" vertical="top" wrapText="1"/>
      <protection/>
    </xf>
    <xf numFmtId="1" fontId="4" fillId="0" borderId="10" xfId="0" applyNumberFormat="1" applyFont="1" applyBorder="1" applyAlignment="1" applyProtection="1">
      <alignment wrapText="1"/>
      <protection/>
    </xf>
    <xf numFmtId="4" fontId="9" fillId="0" borderId="12" xfId="0" applyNumberFormat="1" applyFont="1" applyBorder="1" applyAlignment="1" applyProtection="1">
      <alignment horizontal="right" vertical="top" wrapText="1"/>
      <protection/>
    </xf>
    <xf numFmtId="0" fontId="3" fillId="0" borderId="11" xfId="0" applyFont="1" applyBorder="1" applyAlignment="1" applyProtection="1">
      <alignment horizontal="right" vertical="top" wrapText="1"/>
      <protection/>
    </xf>
    <xf numFmtId="0" fontId="3" fillId="0" borderId="0" xfId="0" applyFont="1" applyBorder="1" applyAlignment="1" applyProtection="1">
      <alignment horizontal="center" wrapText="1"/>
      <protection/>
    </xf>
    <xf numFmtId="1" fontId="3" fillId="0" borderId="11" xfId="0" applyNumberFormat="1" applyFont="1" applyBorder="1" applyAlignment="1" applyProtection="1">
      <alignment horizontal="right" wrapText="1"/>
      <protection/>
    </xf>
    <xf numFmtId="0" fontId="4" fillId="0" borderId="10" xfId="0" applyFont="1" applyBorder="1" applyAlignment="1" applyProtection="1">
      <alignment horizontal="center" vertical="center" wrapText="1"/>
      <protection/>
    </xf>
    <xf numFmtId="0" fontId="0"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0" xfId="0" applyFont="1" applyBorder="1" applyAlignment="1" applyProtection="1">
      <alignment horizontal="center" vertical="top" wrapText="1"/>
      <protection/>
    </xf>
    <xf numFmtId="1" fontId="3" fillId="0" borderId="0" xfId="0" applyNumberFormat="1" applyFont="1" applyBorder="1" applyAlignment="1" applyProtection="1">
      <alignment horizontal="right" wrapText="1"/>
      <protection/>
    </xf>
    <xf numFmtId="0" fontId="5" fillId="0" borderId="0" xfId="0" applyFont="1" applyAlignment="1">
      <alignment/>
    </xf>
    <xf numFmtId="0" fontId="3" fillId="0" borderId="10" xfId="0" applyFont="1" applyBorder="1" applyAlignment="1" applyProtection="1">
      <alignment vertical="top" wrapText="1"/>
      <protection/>
    </xf>
    <xf numFmtId="0" fontId="4" fillId="0" borderId="10" xfId="0" applyFont="1" applyBorder="1" applyAlignment="1" applyProtection="1">
      <alignment horizontal="right" wrapText="1"/>
      <protection/>
    </xf>
    <xf numFmtId="3" fontId="4" fillId="0" borderId="10" xfId="0" applyNumberFormat="1" applyFont="1" applyBorder="1" applyAlignment="1" applyProtection="1">
      <alignment horizontal="right" wrapText="1"/>
      <protection/>
    </xf>
    <xf numFmtId="1" fontId="3" fillId="0" borderId="10" xfId="0" applyNumberFormat="1" applyFont="1" applyBorder="1" applyAlignment="1" applyProtection="1">
      <alignment vertical="top" wrapText="1"/>
      <protection/>
    </xf>
    <xf numFmtId="1" fontId="4" fillId="0" borderId="10" xfId="0" applyNumberFormat="1" applyFont="1" applyBorder="1" applyAlignment="1" applyProtection="1">
      <alignment vertical="top" wrapText="1"/>
      <protection/>
    </xf>
    <xf numFmtId="0" fontId="3" fillId="0" borderId="10" xfId="0" applyFont="1" applyBorder="1" applyAlignment="1" applyProtection="1">
      <alignment horizontal="right" vertical="top" wrapText="1"/>
      <protection/>
    </xf>
    <xf numFmtId="0" fontId="3" fillId="0" borderId="10" xfId="0" applyFont="1" applyBorder="1" applyAlignment="1" applyProtection="1">
      <alignment horizontal="right" wrapText="1"/>
      <protection/>
    </xf>
    <xf numFmtId="1" fontId="3" fillId="0" borderId="10" xfId="0" applyNumberFormat="1" applyFont="1" applyBorder="1" applyAlignment="1" applyProtection="1">
      <alignment wrapText="1"/>
      <protection/>
    </xf>
    <xf numFmtId="174" fontId="11" fillId="0" borderId="12" xfId="0" applyNumberFormat="1" applyFont="1" applyBorder="1" applyAlignment="1" applyProtection="1">
      <alignment horizontal="right" vertical="top" wrapText="1"/>
      <protection/>
    </xf>
    <xf numFmtId="174" fontId="9" fillId="0" borderId="12" xfId="0" applyNumberFormat="1" applyFont="1" applyBorder="1" applyAlignment="1" applyProtection="1">
      <alignment horizontal="right" vertical="top" wrapText="1"/>
      <protection/>
    </xf>
    <xf numFmtId="0" fontId="10" fillId="0" borderId="12" xfId="0" applyFont="1" applyBorder="1" applyAlignment="1" applyProtection="1">
      <alignment horizontal="center" vertical="center" wrapText="1"/>
      <protection/>
    </xf>
    <xf numFmtId="0" fontId="5" fillId="0" borderId="10" xfId="0" applyFont="1" applyBorder="1" applyAlignment="1">
      <alignment/>
    </xf>
    <xf numFmtId="0" fontId="12" fillId="0" borderId="0" xfId="0" applyFont="1" applyAlignment="1">
      <alignment/>
    </xf>
    <xf numFmtId="0" fontId="13" fillId="0" borderId="10" xfId="0" applyFont="1" applyBorder="1" applyAlignment="1">
      <alignment/>
    </xf>
    <xf numFmtId="1" fontId="13" fillId="0" borderId="10" xfId="0" applyNumberFormat="1" applyFont="1" applyBorder="1" applyAlignment="1">
      <alignment/>
    </xf>
    <xf numFmtId="1" fontId="5" fillId="0" borderId="10" xfId="0" applyNumberFormat="1" applyFont="1" applyBorder="1" applyAlignment="1">
      <alignment/>
    </xf>
    <xf numFmtId="179" fontId="3" fillId="0" borderId="10" xfId="0" applyNumberFormat="1" applyFont="1" applyBorder="1" applyAlignment="1" applyProtection="1">
      <alignment horizontal="right" wrapText="1"/>
      <protection/>
    </xf>
    <xf numFmtId="1" fontId="13" fillId="0" borderId="10" xfId="0" applyNumberFormat="1" applyFont="1" applyBorder="1" applyAlignment="1">
      <alignment horizontal="right"/>
    </xf>
    <xf numFmtId="179" fontId="4" fillId="0" borderId="10" xfId="0" applyNumberFormat="1" applyFont="1" applyBorder="1" applyAlignment="1" applyProtection="1">
      <alignment horizontal="right" wrapText="1"/>
      <protection/>
    </xf>
    <xf numFmtId="176" fontId="3" fillId="0" borderId="11" xfId="0" applyNumberFormat="1" applyFont="1" applyBorder="1" applyAlignment="1" applyProtection="1">
      <alignment horizontal="right" wrapText="1"/>
      <protection/>
    </xf>
    <xf numFmtId="176" fontId="4" fillId="0" borderId="10" xfId="0" applyNumberFormat="1" applyFont="1" applyBorder="1" applyAlignment="1" applyProtection="1">
      <alignment horizontal="right" wrapText="1"/>
      <protection/>
    </xf>
    <xf numFmtId="176" fontId="3" fillId="0" borderId="10" xfId="0" applyNumberFormat="1" applyFont="1" applyBorder="1" applyAlignment="1" applyProtection="1">
      <alignment horizontal="right" wrapText="1"/>
      <protection/>
    </xf>
    <xf numFmtId="176" fontId="3" fillId="0" borderId="0" xfId="0" applyNumberFormat="1" applyFont="1" applyBorder="1" applyAlignment="1" applyProtection="1">
      <alignment horizontal="right" wrapText="1"/>
      <protection/>
    </xf>
    <xf numFmtId="0" fontId="0" fillId="0" borderId="0" xfId="0" applyAlignment="1">
      <alignment horizontal="right"/>
    </xf>
    <xf numFmtId="0" fontId="5" fillId="0" borderId="0" xfId="0" applyFont="1" applyAlignment="1">
      <alignment horizontal="right"/>
    </xf>
    <xf numFmtId="0" fontId="5" fillId="0" borderId="10" xfId="0" applyFont="1" applyBorder="1" applyAlignment="1">
      <alignment horizontal="right" vertical="center" wrapText="1"/>
    </xf>
    <xf numFmtId="177" fontId="3" fillId="0" borderId="10" xfId="0" applyNumberFormat="1" applyFont="1" applyBorder="1" applyAlignment="1" applyProtection="1">
      <alignment horizontal="right" wrapText="1"/>
      <protection/>
    </xf>
    <xf numFmtId="177" fontId="4" fillId="0" borderId="10" xfId="0" applyNumberFormat="1" applyFont="1" applyBorder="1" applyAlignment="1" applyProtection="1">
      <alignment horizontal="right" wrapText="1"/>
      <protection/>
    </xf>
    <xf numFmtId="176" fontId="13" fillId="0" borderId="10" xfId="0" applyNumberFormat="1" applyFont="1" applyBorder="1" applyAlignment="1">
      <alignment horizontal="right"/>
    </xf>
    <xf numFmtId="3" fontId="4" fillId="0" borderId="10" xfId="0" applyNumberFormat="1" applyFont="1" applyBorder="1" applyAlignment="1" applyProtection="1">
      <alignment horizontal="right" vertical="top" wrapText="1"/>
      <protection/>
    </xf>
    <xf numFmtId="3" fontId="3" fillId="0" borderId="10" xfId="0" applyNumberFormat="1" applyFont="1" applyBorder="1" applyAlignment="1" applyProtection="1">
      <alignment horizontal="right" vertical="top" wrapText="1"/>
      <protection/>
    </xf>
    <xf numFmtId="1" fontId="3" fillId="0" borderId="10" xfId="0" applyNumberFormat="1" applyFont="1" applyBorder="1" applyAlignment="1" applyProtection="1">
      <alignment horizontal="right" vertical="top" wrapText="1"/>
      <protection/>
    </xf>
    <xf numFmtId="0" fontId="12" fillId="0" borderId="0" xfId="0" applyFont="1" applyAlignment="1">
      <alignment horizontal="right"/>
    </xf>
    <xf numFmtId="178" fontId="13" fillId="0" borderId="10" xfId="0" applyNumberFormat="1" applyFont="1" applyBorder="1" applyAlignment="1">
      <alignment horizontal="right" wrapText="1"/>
    </xf>
    <xf numFmtId="178" fontId="5" fillId="0" borderId="10" xfId="0" applyNumberFormat="1" applyFont="1" applyBorder="1" applyAlignment="1">
      <alignment horizontal="right" wrapText="1"/>
    </xf>
    <xf numFmtId="49" fontId="4" fillId="0" borderId="0" xfId="0" applyNumberFormat="1" applyFont="1" applyBorder="1" applyAlignment="1" applyProtection="1">
      <alignment wrapText="1"/>
      <protection/>
    </xf>
    <xf numFmtId="0" fontId="4" fillId="0" borderId="0" xfId="0" applyFont="1" applyBorder="1" applyAlignment="1" applyProtection="1">
      <alignment horizontal="left" wrapText="1"/>
      <protection/>
    </xf>
    <xf numFmtId="1" fontId="4" fillId="0" borderId="0" xfId="0" applyNumberFormat="1" applyFont="1" applyBorder="1" applyAlignment="1" applyProtection="1">
      <alignment horizontal="right" wrapText="1"/>
      <protection/>
    </xf>
    <xf numFmtId="49" fontId="4" fillId="0" borderId="0" xfId="0" applyNumberFormat="1" applyFont="1" applyBorder="1" applyAlignment="1" applyProtection="1">
      <alignment horizontal="right" wrapText="1"/>
      <protection/>
    </xf>
    <xf numFmtId="176" fontId="4" fillId="0" borderId="0" xfId="0" applyNumberFormat="1" applyFont="1" applyBorder="1" applyAlignment="1" applyProtection="1">
      <alignment horizontal="right" wrapText="1"/>
      <protection/>
    </xf>
    <xf numFmtId="0" fontId="14" fillId="0" borderId="0" xfId="0" applyFont="1" applyAlignment="1">
      <alignment/>
    </xf>
    <xf numFmtId="0" fontId="4" fillId="0" borderId="10" xfId="0" applyFont="1" applyBorder="1" applyAlignment="1" applyProtection="1">
      <alignment horizontal="center" vertical="top" wrapText="1"/>
      <protection/>
    </xf>
    <xf numFmtId="0" fontId="4" fillId="0" borderId="10" xfId="0" applyFont="1" applyBorder="1" applyAlignment="1" applyProtection="1">
      <alignment horizontal="center" wrapText="1"/>
      <protection/>
    </xf>
    <xf numFmtId="49" fontId="4" fillId="0" borderId="10" xfId="0" applyNumberFormat="1" applyFont="1" applyBorder="1" applyAlignment="1" applyProtection="1">
      <alignment horizontal="center" wrapText="1"/>
      <protection/>
    </xf>
    <xf numFmtId="49" fontId="3" fillId="0" borderId="10" xfId="0" applyNumberFormat="1" applyFont="1" applyBorder="1" applyAlignment="1" applyProtection="1">
      <alignment horizontal="center" wrapText="1"/>
      <protection/>
    </xf>
    <xf numFmtId="0" fontId="3" fillId="0" borderId="10" xfId="0" applyFont="1" applyBorder="1" applyAlignment="1" applyProtection="1">
      <alignment horizontal="center" wrapText="1"/>
      <protection/>
    </xf>
    <xf numFmtId="0" fontId="14" fillId="0" borderId="0" xfId="0" applyFont="1" applyAlignment="1">
      <alignment horizontal="right"/>
    </xf>
    <xf numFmtId="0" fontId="4" fillId="0" borderId="10" xfId="0" applyFont="1" applyBorder="1" applyAlignment="1" applyProtection="1">
      <alignment horizontal="center" vertical="center" wrapText="1"/>
      <protection/>
    </xf>
    <xf numFmtId="0" fontId="0" fillId="0" borderId="10" xfId="0" applyFont="1" applyBorder="1" applyAlignment="1">
      <alignment horizontal="center" vertical="center" wrapText="1"/>
    </xf>
    <xf numFmtId="0" fontId="3" fillId="0" borderId="13" xfId="0" applyFont="1" applyBorder="1" applyAlignment="1" applyProtection="1">
      <alignment horizontal="center" wrapText="1"/>
      <protection/>
    </xf>
    <xf numFmtId="0" fontId="3" fillId="0" borderId="14" xfId="0" applyFont="1" applyBorder="1" applyAlignment="1" applyProtection="1">
      <alignment horizontal="center" wrapText="1"/>
      <protection/>
    </xf>
    <xf numFmtId="0" fontId="4" fillId="0" borderId="10" xfId="0" applyFont="1" applyBorder="1" applyAlignment="1" applyProtection="1">
      <alignment horizontal="right" vertical="center" wrapText="1"/>
      <protection/>
    </xf>
    <xf numFmtId="0" fontId="0" fillId="0" borderId="10" xfId="0" applyBorder="1" applyAlignment="1">
      <alignment horizontal="right" vertical="center" wrapText="1"/>
    </xf>
    <xf numFmtId="0" fontId="5" fillId="0" borderId="15" xfId="0" applyFont="1" applyBorder="1" applyAlignment="1">
      <alignment horizontal="left"/>
    </xf>
    <xf numFmtId="0" fontId="10" fillId="0" borderId="16" xfId="0" applyFont="1" applyBorder="1" applyAlignment="1" applyProtection="1">
      <alignment horizontal="center" vertical="center" wrapText="1"/>
      <protection/>
    </xf>
    <xf numFmtId="0" fontId="3" fillId="0" borderId="10" xfId="0" applyFont="1" applyBorder="1" applyAlignment="1" applyProtection="1">
      <alignment horizontal="center" vertical="top" wrapText="1"/>
      <protection/>
    </xf>
    <xf numFmtId="0" fontId="2" fillId="0" borderId="0" xfId="0" applyFont="1" applyBorder="1" applyAlignment="1" applyProtection="1">
      <alignment horizontal="left" vertical="top" wrapText="1"/>
      <protection/>
    </xf>
    <xf numFmtId="0" fontId="7" fillId="0" borderId="0"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4" fillId="0" borderId="0" xfId="0" applyFont="1" applyBorder="1" applyAlignment="1" applyProtection="1">
      <alignment horizontal="left" vertical="top" wrapText="1"/>
      <protection/>
    </xf>
    <xf numFmtId="49" fontId="3" fillId="0" borderId="13" xfId="0" applyNumberFormat="1" applyFont="1" applyBorder="1" applyAlignment="1" applyProtection="1">
      <alignment horizontal="center" wrapText="1"/>
      <protection/>
    </xf>
    <xf numFmtId="49" fontId="3" fillId="0" borderId="14" xfId="0" applyNumberFormat="1" applyFont="1" applyBorder="1" applyAlignment="1" applyProtection="1">
      <alignment horizontal="center" wrapText="1"/>
      <protection/>
    </xf>
    <xf numFmtId="0" fontId="8" fillId="0" borderId="0" xfId="0" applyFont="1" applyBorder="1" applyAlignment="1" applyProtection="1">
      <alignment horizontal="right" vertical="top" wrapText="1"/>
      <protection/>
    </xf>
    <xf numFmtId="1" fontId="4" fillId="0" borderId="0" xfId="0" applyNumberFormat="1" applyFont="1" applyBorder="1" applyAlignment="1" applyProtection="1">
      <alignment horizontal="right" wrapText="1"/>
      <protection/>
    </xf>
    <xf numFmtId="0" fontId="0" fillId="0" borderId="10" xfId="0"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74"/>
  <sheetViews>
    <sheetView tabSelected="1" view="pageBreakPreview" zoomScale="60" workbookViewId="0" topLeftCell="B1">
      <selection activeCell="F145" sqref="F145"/>
    </sheetView>
  </sheetViews>
  <sheetFormatPr defaultColWidth="9.140625" defaultRowHeight="12.75"/>
  <cols>
    <col min="1" max="1" width="8.8515625" style="0" hidden="1" customWidth="1"/>
    <col min="2" max="2" width="8.8515625" style="0" customWidth="1"/>
    <col min="3" max="3" width="5.28125" style="0" customWidth="1"/>
    <col min="4" max="4" width="0.2890625" style="0" hidden="1" customWidth="1"/>
    <col min="5" max="5" width="8.421875" style="0" customWidth="1"/>
    <col min="6" max="6" width="38.57421875" style="0" customWidth="1"/>
    <col min="7" max="7" width="11.8515625" style="0" customWidth="1"/>
    <col min="8" max="8" width="12.28125" style="0" customWidth="1"/>
    <col min="9" max="9" width="11.7109375" style="0" customWidth="1"/>
    <col min="10" max="10" width="12.7109375" style="0" customWidth="1"/>
    <col min="11" max="11" width="11.57421875" style="0" customWidth="1"/>
    <col min="12" max="12" width="8.8515625" style="0" hidden="1" customWidth="1"/>
  </cols>
  <sheetData>
    <row r="1" spans="1:12" ht="9.75" customHeight="1">
      <c r="A1" s="1"/>
      <c r="B1" s="1"/>
      <c r="C1" s="1"/>
      <c r="D1" s="1"/>
      <c r="E1" s="76"/>
      <c r="F1" s="76"/>
      <c r="G1" s="2"/>
      <c r="H1" s="1"/>
      <c r="I1" s="1"/>
      <c r="J1" s="1"/>
      <c r="K1" s="1"/>
      <c r="L1" s="1"/>
    </row>
    <row r="2" spans="1:12" ht="27" customHeight="1">
      <c r="A2" s="1"/>
      <c r="B2" s="1"/>
      <c r="C2" s="1"/>
      <c r="D2" s="1"/>
      <c r="E2" s="2"/>
      <c r="F2" s="2"/>
      <c r="G2" s="2"/>
      <c r="H2" s="1"/>
      <c r="I2" s="82" t="s">
        <v>216</v>
      </c>
      <c r="J2" s="82"/>
      <c r="K2" s="82"/>
      <c r="L2" s="1"/>
    </row>
    <row r="3" spans="1:12" ht="9.75" customHeight="1">
      <c r="A3" s="1"/>
      <c r="B3" s="1"/>
      <c r="C3" s="1"/>
      <c r="D3" s="1"/>
      <c r="E3" s="2"/>
      <c r="F3" s="2"/>
      <c r="G3" s="2"/>
      <c r="H3" s="1"/>
      <c r="I3" s="1"/>
      <c r="J3" s="1"/>
      <c r="K3" s="1"/>
      <c r="L3" s="1"/>
    </row>
    <row r="4" spans="1:12" ht="19.5" customHeight="1">
      <c r="A4" s="1"/>
      <c r="B4" s="1"/>
      <c r="C4" s="1"/>
      <c r="D4" s="1" t="s">
        <v>90</v>
      </c>
      <c r="E4" s="77" t="s">
        <v>120</v>
      </c>
      <c r="F4" s="78"/>
      <c r="G4" s="78"/>
      <c r="H4" s="78"/>
      <c r="I4" s="78"/>
      <c r="J4" s="78"/>
      <c r="K4" s="78"/>
      <c r="L4" s="1"/>
    </row>
    <row r="5" spans="1:12" ht="15" customHeight="1">
      <c r="A5" s="1"/>
      <c r="B5" s="1"/>
      <c r="C5" s="1"/>
      <c r="D5" s="1" t="s">
        <v>89</v>
      </c>
      <c r="E5" s="77" t="s">
        <v>121</v>
      </c>
      <c r="F5" s="77"/>
      <c r="G5" s="77"/>
      <c r="H5" s="77"/>
      <c r="I5" s="77"/>
      <c r="J5" s="77"/>
      <c r="K5" s="77"/>
      <c r="L5" s="1"/>
    </row>
    <row r="6" spans="1:12" ht="12" customHeight="1">
      <c r="A6" s="1"/>
      <c r="B6" s="1"/>
      <c r="C6" s="1"/>
      <c r="D6" s="1"/>
      <c r="E6" s="79" t="s">
        <v>118</v>
      </c>
      <c r="F6" s="79"/>
      <c r="G6" s="2"/>
      <c r="H6" s="1"/>
      <c r="I6" s="1"/>
      <c r="J6" s="1"/>
      <c r="K6" s="1" t="s">
        <v>119</v>
      </c>
      <c r="L6" s="1"/>
    </row>
    <row r="7" spans="1:12" ht="13.5" customHeight="1">
      <c r="A7" s="1"/>
      <c r="B7" s="1"/>
      <c r="C7" s="1"/>
      <c r="D7" s="1"/>
      <c r="E7" s="67" t="s">
        <v>135</v>
      </c>
      <c r="F7" s="67" t="s">
        <v>0</v>
      </c>
      <c r="G7" s="67" t="s">
        <v>67</v>
      </c>
      <c r="H7" s="67" t="s">
        <v>68</v>
      </c>
      <c r="I7" s="67" t="s">
        <v>69</v>
      </c>
      <c r="J7" s="67" t="s">
        <v>70</v>
      </c>
      <c r="K7" s="84"/>
      <c r="L7" s="1"/>
    </row>
    <row r="8" spans="1:12" ht="54.75" customHeight="1">
      <c r="A8" s="1"/>
      <c r="B8" s="1"/>
      <c r="C8" s="1"/>
      <c r="D8" s="1" t="s">
        <v>92</v>
      </c>
      <c r="E8" s="67"/>
      <c r="F8" s="67"/>
      <c r="G8" s="68"/>
      <c r="H8" s="68"/>
      <c r="I8" s="68"/>
      <c r="J8" s="16" t="s">
        <v>71</v>
      </c>
      <c r="K8" s="16" t="s">
        <v>72</v>
      </c>
      <c r="L8" s="1"/>
    </row>
    <row r="9" spans="1:12" ht="10.5" customHeight="1">
      <c r="A9" s="1"/>
      <c r="B9" s="1"/>
      <c r="C9" s="1"/>
      <c r="D9" s="1"/>
      <c r="E9" s="14">
        <v>1</v>
      </c>
      <c r="F9" s="14">
        <v>2</v>
      </c>
      <c r="G9" s="15">
        <v>3</v>
      </c>
      <c r="H9" s="15">
        <v>4</v>
      </c>
      <c r="I9" s="15">
        <v>5</v>
      </c>
      <c r="J9" s="16">
        <v>6</v>
      </c>
      <c r="K9" s="16">
        <v>7</v>
      </c>
      <c r="L9" s="1"/>
    </row>
    <row r="10" spans="1:12" ht="12" customHeight="1">
      <c r="A10" s="1"/>
      <c r="B10" s="1"/>
      <c r="C10" s="1"/>
      <c r="D10" s="1"/>
      <c r="E10" s="11" t="s">
        <v>88</v>
      </c>
      <c r="F10" s="12" t="s">
        <v>1</v>
      </c>
      <c r="G10" s="13">
        <f>G12+G11</f>
        <v>48702500</v>
      </c>
      <c r="H10" s="13">
        <f>H12+H11</f>
        <v>49169100</v>
      </c>
      <c r="I10" s="13">
        <f>I12+I11</f>
        <v>10845233.02</v>
      </c>
      <c r="J10" s="39">
        <f>I10/G10*100</f>
        <v>22.26832918228017</v>
      </c>
      <c r="K10" s="39">
        <f>I10/H10*100</f>
        <v>22.05700942258451</v>
      </c>
      <c r="L10" s="3">
        <f>K10/I10*100</f>
        <v>0.0002033797649336677</v>
      </c>
    </row>
    <row r="11" spans="1:12" ht="41.25" customHeight="1">
      <c r="A11" s="1"/>
      <c r="B11" s="1"/>
      <c r="C11" s="1"/>
      <c r="D11" s="1" t="s">
        <v>91</v>
      </c>
      <c r="E11" s="64" t="s">
        <v>73</v>
      </c>
      <c r="F11" s="62" t="s">
        <v>2</v>
      </c>
      <c r="G11" s="6">
        <v>48702500</v>
      </c>
      <c r="H11" s="5">
        <v>48944500</v>
      </c>
      <c r="I11" s="6">
        <v>10763630</v>
      </c>
      <c r="J11" s="40">
        <f aca="true" t="shared" si="0" ref="J11:J69">I11/G11*100</f>
        <v>22.10077511421385</v>
      </c>
      <c r="K11" s="40">
        <f aca="true" t="shared" si="1" ref="K11:K69">I11/H11*100</f>
        <v>21.99150057718436</v>
      </c>
      <c r="L11" s="1"/>
    </row>
    <row r="12" spans="1:12" ht="27" customHeight="1">
      <c r="A12" s="1"/>
      <c r="B12" s="1"/>
      <c r="C12" s="1"/>
      <c r="D12" s="1"/>
      <c r="E12" s="63" t="s">
        <v>74</v>
      </c>
      <c r="F12" s="62" t="s">
        <v>3</v>
      </c>
      <c r="G12" s="4"/>
      <c r="H12" s="6">
        <v>224600</v>
      </c>
      <c r="I12" s="6">
        <v>81603.02</v>
      </c>
      <c r="J12" s="40"/>
      <c r="K12" s="40">
        <f t="shared" si="1"/>
        <v>36.332600178094395</v>
      </c>
      <c r="L12" s="1"/>
    </row>
    <row r="13" spans="1:12" ht="12" customHeight="1">
      <c r="A13" s="1"/>
      <c r="B13" s="1"/>
      <c r="C13" s="1"/>
      <c r="D13" s="1"/>
      <c r="E13" s="64" t="s">
        <v>4</v>
      </c>
      <c r="F13" s="8" t="s">
        <v>5</v>
      </c>
      <c r="G13" s="4">
        <f>SUM(G14:G25)</f>
        <v>191909980</v>
      </c>
      <c r="H13" s="4">
        <f>SUM(H14:H25)</f>
        <v>186860477.61</v>
      </c>
      <c r="I13" s="4">
        <f>SUM(I14:I25)</f>
        <v>52168815.10000001</v>
      </c>
      <c r="J13" s="41">
        <f t="shared" si="0"/>
        <v>27.184003197749284</v>
      </c>
      <c r="K13" s="41">
        <f t="shared" si="1"/>
        <v>27.9185923996633</v>
      </c>
      <c r="L13" s="1"/>
    </row>
    <row r="14" spans="1:12" ht="12" customHeight="1">
      <c r="A14" s="1"/>
      <c r="B14" s="1"/>
      <c r="C14" s="1"/>
      <c r="D14" s="1"/>
      <c r="E14" s="63" t="s">
        <v>75</v>
      </c>
      <c r="F14" s="62" t="s">
        <v>6</v>
      </c>
      <c r="G14" s="6">
        <v>22298800</v>
      </c>
      <c r="H14" s="6">
        <v>20962050</v>
      </c>
      <c r="I14" s="6">
        <v>6699777.900000001</v>
      </c>
      <c r="J14" s="40">
        <f t="shared" si="0"/>
        <v>30.045463881464478</v>
      </c>
      <c r="K14" s="40">
        <f t="shared" si="1"/>
        <v>31.961463215668324</v>
      </c>
      <c r="L14" s="1"/>
    </row>
    <row r="15" spans="1:12" ht="40.5" customHeight="1">
      <c r="A15" s="1"/>
      <c r="B15" s="1"/>
      <c r="C15" s="1"/>
      <c r="D15" s="1"/>
      <c r="E15" s="63" t="s">
        <v>76</v>
      </c>
      <c r="F15" s="62" t="s">
        <v>7</v>
      </c>
      <c r="G15" s="6">
        <v>48722500</v>
      </c>
      <c r="H15" s="6">
        <v>48215280</v>
      </c>
      <c r="I15" s="6">
        <v>16202414.940000001</v>
      </c>
      <c r="J15" s="40">
        <f t="shared" si="0"/>
        <v>33.25448189234954</v>
      </c>
      <c r="K15" s="40">
        <f t="shared" si="1"/>
        <v>33.604315768777035</v>
      </c>
      <c r="L15" s="1"/>
    </row>
    <row r="16" spans="1:12" ht="42" customHeight="1">
      <c r="A16" s="1"/>
      <c r="B16" s="1"/>
      <c r="C16" s="1"/>
      <c r="D16" s="1"/>
      <c r="E16" s="63" t="s">
        <v>77</v>
      </c>
      <c r="F16" s="62" t="s">
        <v>8</v>
      </c>
      <c r="G16" s="6">
        <v>455000</v>
      </c>
      <c r="H16" s="6">
        <v>520000</v>
      </c>
      <c r="I16" s="6">
        <v>164048.32</v>
      </c>
      <c r="J16" s="40">
        <f t="shared" si="0"/>
        <v>36.05457582417583</v>
      </c>
      <c r="K16" s="40">
        <f t="shared" si="1"/>
        <v>31.547753846153846</v>
      </c>
      <c r="L16" s="1"/>
    </row>
    <row r="17" spans="1:12" ht="40.5" customHeight="1">
      <c r="A17" s="1"/>
      <c r="B17" s="1"/>
      <c r="C17" s="1"/>
      <c r="D17" s="1"/>
      <c r="E17" s="63" t="s">
        <v>78</v>
      </c>
      <c r="F17" s="62" t="s">
        <v>9</v>
      </c>
      <c r="G17" s="6">
        <v>93658700</v>
      </c>
      <c r="H17" s="6">
        <v>93079200</v>
      </c>
      <c r="I17" s="6">
        <v>20432262.560000002</v>
      </c>
      <c r="J17" s="40">
        <f t="shared" si="0"/>
        <v>21.815658940386747</v>
      </c>
      <c r="K17" s="40">
        <f t="shared" si="1"/>
        <v>21.95148063154819</v>
      </c>
      <c r="L17" s="1"/>
    </row>
    <row r="18" spans="1:12" ht="129" customHeight="1">
      <c r="A18" s="1"/>
      <c r="B18" s="1"/>
      <c r="C18" s="1"/>
      <c r="D18" s="1"/>
      <c r="E18" s="63" t="s">
        <v>79</v>
      </c>
      <c r="F18" s="62" t="s">
        <v>10</v>
      </c>
      <c r="G18" s="6"/>
      <c r="H18" s="6">
        <v>82451.61</v>
      </c>
      <c r="I18" s="6">
        <v>0</v>
      </c>
      <c r="J18" s="40"/>
      <c r="K18" s="40">
        <f t="shared" si="1"/>
        <v>0</v>
      </c>
      <c r="L18" s="1"/>
    </row>
    <row r="19" spans="1:12" ht="44.25" customHeight="1">
      <c r="A19" s="1"/>
      <c r="B19" s="1"/>
      <c r="C19" s="1"/>
      <c r="D19" s="1"/>
      <c r="E19" s="63" t="s">
        <v>80</v>
      </c>
      <c r="F19" s="62" t="s">
        <v>11</v>
      </c>
      <c r="G19" s="6">
        <v>9102400</v>
      </c>
      <c r="H19" s="6">
        <v>7813600</v>
      </c>
      <c r="I19" s="6">
        <v>2671889.21</v>
      </c>
      <c r="J19" s="40">
        <f t="shared" si="0"/>
        <v>29.3536782606785</v>
      </c>
      <c r="K19" s="40">
        <f t="shared" si="1"/>
        <v>34.19536718030101</v>
      </c>
      <c r="L19" s="1"/>
    </row>
    <row r="20" spans="1:12" ht="25.5">
      <c r="A20" s="1"/>
      <c r="B20" s="1"/>
      <c r="C20" s="1"/>
      <c r="D20" s="1"/>
      <c r="E20" s="63" t="s">
        <v>81</v>
      </c>
      <c r="F20" s="62" t="s">
        <v>12</v>
      </c>
      <c r="G20" s="6">
        <v>10379200</v>
      </c>
      <c r="H20" s="6">
        <v>8868540</v>
      </c>
      <c r="I20" s="6">
        <v>4232662.57</v>
      </c>
      <c r="J20" s="40">
        <f t="shared" si="0"/>
        <v>40.780239035763834</v>
      </c>
      <c r="K20" s="40">
        <f t="shared" si="1"/>
        <v>47.7267122886067</v>
      </c>
      <c r="L20" s="1"/>
    </row>
    <row r="21" spans="1:12" ht="12" customHeight="1">
      <c r="A21" s="1"/>
      <c r="B21" s="1"/>
      <c r="C21" s="1"/>
      <c r="D21" s="1"/>
      <c r="E21" s="63" t="s">
        <v>82</v>
      </c>
      <c r="F21" s="62" t="s">
        <v>13</v>
      </c>
      <c r="G21" s="6">
        <v>176700</v>
      </c>
      <c r="H21" s="6">
        <v>176700</v>
      </c>
      <c r="I21" s="6">
        <v>3079</v>
      </c>
      <c r="J21" s="40">
        <f t="shared" si="0"/>
        <v>1.742501414827391</v>
      </c>
      <c r="K21" s="40">
        <f t="shared" si="1"/>
        <v>1.742501414827391</v>
      </c>
      <c r="L21" s="1"/>
    </row>
    <row r="22" spans="1:12" ht="28.5" customHeight="1">
      <c r="A22" s="1"/>
      <c r="B22" s="1"/>
      <c r="C22" s="1"/>
      <c r="D22" s="1"/>
      <c r="E22" s="63" t="s">
        <v>83</v>
      </c>
      <c r="F22" s="62" t="s">
        <v>14</v>
      </c>
      <c r="G22" s="6">
        <v>408800</v>
      </c>
      <c r="H22" s="6">
        <v>408800</v>
      </c>
      <c r="I22" s="6">
        <v>83665.47</v>
      </c>
      <c r="J22" s="40">
        <f t="shared" si="0"/>
        <v>20.46611301369863</v>
      </c>
      <c r="K22" s="40">
        <f t="shared" si="1"/>
        <v>20.46611301369863</v>
      </c>
      <c r="L22" s="1"/>
    </row>
    <row r="23" spans="1:12" ht="28.5" customHeight="1">
      <c r="A23" s="1"/>
      <c r="B23" s="1"/>
      <c r="C23" s="1"/>
      <c r="D23" s="1"/>
      <c r="E23" s="63" t="s">
        <v>84</v>
      </c>
      <c r="F23" s="62" t="s">
        <v>15</v>
      </c>
      <c r="G23" s="6">
        <v>900880</v>
      </c>
      <c r="H23" s="6">
        <v>900880</v>
      </c>
      <c r="I23" s="6">
        <v>182766.84</v>
      </c>
      <c r="J23" s="40">
        <f t="shared" si="0"/>
        <v>20.28758991208596</v>
      </c>
      <c r="K23" s="40">
        <f t="shared" si="1"/>
        <v>20.28758991208596</v>
      </c>
      <c r="L23" s="1"/>
    </row>
    <row r="24" spans="1:12" ht="66" customHeight="1">
      <c r="A24" s="1"/>
      <c r="B24" s="1"/>
      <c r="C24" s="1"/>
      <c r="D24" s="1"/>
      <c r="E24" s="63" t="s">
        <v>86</v>
      </c>
      <c r="F24" s="62" t="s">
        <v>16</v>
      </c>
      <c r="G24" s="6"/>
      <c r="H24" s="6">
        <v>25976</v>
      </c>
      <c r="I24" s="6">
        <v>0</v>
      </c>
      <c r="J24" s="40"/>
      <c r="K24" s="40">
        <f t="shared" si="1"/>
        <v>0</v>
      </c>
      <c r="L24" s="1"/>
    </row>
    <row r="25" spans="1:12" ht="30" customHeight="1">
      <c r="A25" s="1"/>
      <c r="B25" s="1"/>
      <c r="C25" s="1"/>
      <c r="D25" s="1"/>
      <c r="E25" s="63" t="s">
        <v>87</v>
      </c>
      <c r="F25" s="62" t="s">
        <v>17</v>
      </c>
      <c r="G25" s="6">
        <v>5807000</v>
      </c>
      <c r="H25" s="6">
        <v>5807000</v>
      </c>
      <c r="I25" s="6">
        <v>1496248.2899999998</v>
      </c>
      <c r="J25" s="40">
        <f t="shared" si="0"/>
        <v>25.766287067332527</v>
      </c>
      <c r="K25" s="40">
        <f t="shared" si="1"/>
        <v>25.766287067332527</v>
      </c>
      <c r="L25" s="1"/>
    </row>
    <row r="26" spans="1:12" ht="15" customHeight="1">
      <c r="A26" s="1"/>
      <c r="B26" s="1"/>
      <c r="C26" s="1"/>
      <c r="D26" s="1"/>
      <c r="E26" s="64" t="s">
        <v>18</v>
      </c>
      <c r="F26" s="8" t="s">
        <v>19</v>
      </c>
      <c r="G26" s="4">
        <f>G27</f>
        <v>14277700</v>
      </c>
      <c r="H26" s="4">
        <f>H27</f>
        <v>14452137</v>
      </c>
      <c r="I26" s="4">
        <f>I27</f>
        <v>3661118.68</v>
      </c>
      <c r="J26" s="41">
        <f t="shared" si="0"/>
        <v>25.64221604320024</v>
      </c>
      <c r="K26" s="41">
        <f t="shared" si="1"/>
        <v>25.33271501647127</v>
      </c>
      <c r="L26" s="1"/>
    </row>
    <row r="27" spans="1:12" s="7" customFormat="1" ht="27" customHeight="1">
      <c r="A27" s="1"/>
      <c r="B27" s="1"/>
      <c r="C27" s="1"/>
      <c r="D27" s="1"/>
      <c r="E27" s="63" t="s">
        <v>85</v>
      </c>
      <c r="F27" s="62" t="s">
        <v>20</v>
      </c>
      <c r="G27" s="6">
        <v>14277700</v>
      </c>
      <c r="H27" s="6">
        <v>14452137</v>
      </c>
      <c r="I27" s="6">
        <v>3661118.68</v>
      </c>
      <c r="J27" s="40">
        <f t="shared" si="0"/>
        <v>25.64221604320024</v>
      </c>
      <c r="K27" s="40">
        <f t="shared" si="1"/>
        <v>25.33271501647127</v>
      </c>
      <c r="L27" s="1"/>
    </row>
    <row r="28" spans="1:12" ht="29.25" customHeight="1">
      <c r="A28" s="1"/>
      <c r="B28" s="1"/>
      <c r="C28" s="1"/>
      <c r="D28" s="1"/>
      <c r="E28" s="64" t="s">
        <v>21</v>
      </c>
      <c r="F28" s="8" t="s">
        <v>22</v>
      </c>
      <c r="G28" s="4">
        <f>SUM(G29:G38)</f>
        <v>15341003</v>
      </c>
      <c r="H28" s="4">
        <f>H29+H30+H31+H32+H36+H37+H38</f>
        <v>16856029</v>
      </c>
      <c r="I28" s="4">
        <f>I29+I30+I31+I32+I36+I37+I38</f>
        <v>4241606.220000001</v>
      </c>
      <c r="J28" s="41">
        <f t="shared" si="0"/>
        <v>27.64881944159714</v>
      </c>
      <c r="K28" s="41">
        <f t="shared" si="1"/>
        <v>25.163733522290453</v>
      </c>
      <c r="L28" s="1"/>
    </row>
    <row r="29" spans="1:12" ht="69.75" customHeight="1">
      <c r="A29" s="1"/>
      <c r="B29" s="1"/>
      <c r="C29" s="1"/>
      <c r="D29" s="1"/>
      <c r="E29" s="63" t="s">
        <v>93</v>
      </c>
      <c r="F29" s="62" t="s">
        <v>23</v>
      </c>
      <c r="G29" s="6"/>
      <c r="H29" s="6">
        <v>455000</v>
      </c>
      <c r="I29" s="6">
        <v>0</v>
      </c>
      <c r="J29" s="40"/>
      <c r="K29" s="40">
        <f t="shared" si="1"/>
        <v>0</v>
      </c>
      <c r="L29" s="1"/>
    </row>
    <row r="30" spans="1:12" ht="28.5" customHeight="1">
      <c r="A30" s="1"/>
      <c r="B30" s="1"/>
      <c r="C30" s="1"/>
      <c r="D30" s="1"/>
      <c r="E30" s="63" t="s">
        <v>94</v>
      </c>
      <c r="F30" s="62" t="s">
        <v>24</v>
      </c>
      <c r="G30" s="6"/>
      <c r="H30" s="6">
        <v>24156</v>
      </c>
      <c r="I30" s="6">
        <v>0</v>
      </c>
      <c r="J30" s="40"/>
      <c r="K30" s="40">
        <f t="shared" si="1"/>
        <v>0</v>
      </c>
      <c r="L30" s="1"/>
    </row>
    <row r="31" spans="1:12" ht="54" customHeight="1">
      <c r="A31" s="1"/>
      <c r="B31" s="1"/>
      <c r="C31" s="1"/>
      <c r="D31" s="1"/>
      <c r="E31" s="63" t="s">
        <v>95</v>
      </c>
      <c r="F31" s="62" t="s">
        <v>25</v>
      </c>
      <c r="G31" s="6">
        <v>9786000</v>
      </c>
      <c r="H31" s="6">
        <v>10158000</v>
      </c>
      <c r="I31" s="6">
        <v>2422328.23</v>
      </c>
      <c r="J31" s="40">
        <f t="shared" si="0"/>
        <v>24.75299642346209</v>
      </c>
      <c r="K31" s="40">
        <f t="shared" si="1"/>
        <v>23.846507481787754</v>
      </c>
      <c r="L31" s="1"/>
    </row>
    <row r="32" spans="1:12" ht="28.5" customHeight="1">
      <c r="A32" s="1"/>
      <c r="B32" s="1"/>
      <c r="C32" s="1"/>
      <c r="D32" s="1"/>
      <c r="E32" s="63" t="s">
        <v>96</v>
      </c>
      <c r="F32" s="62" t="s">
        <v>26</v>
      </c>
      <c r="G32" s="6">
        <v>3280000</v>
      </c>
      <c r="H32" s="6">
        <v>3443873</v>
      </c>
      <c r="I32" s="6">
        <v>873704.3800000001</v>
      </c>
      <c r="J32" s="40">
        <f t="shared" si="0"/>
        <v>26.637328658536592</v>
      </c>
      <c r="K32" s="40">
        <f t="shared" si="1"/>
        <v>25.369819967228764</v>
      </c>
      <c r="L32" s="1"/>
    </row>
    <row r="33" spans="1:12" ht="28.5" customHeight="1">
      <c r="A33" s="1"/>
      <c r="B33" s="1"/>
      <c r="C33" s="1"/>
      <c r="D33" s="1"/>
      <c r="E33" s="58"/>
      <c r="F33" s="56"/>
      <c r="G33" s="57"/>
      <c r="H33" s="57"/>
      <c r="I33" s="57"/>
      <c r="J33" s="59"/>
      <c r="K33" s="59"/>
      <c r="L33" s="1"/>
    </row>
    <row r="34" spans="1:12" ht="21" customHeight="1">
      <c r="A34" s="1"/>
      <c r="B34" s="1"/>
      <c r="C34" s="1"/>
      <c r="D34" s="1"/>
      <c r="E34" s="55"/>
      <c r="F34" s="56"/>
      <c r="G34" s="57"/>
      <c r="H34" s="57"/>
      <c r="I34" s="83" t="s">
        <v>215</v>
      </c>
      <c r="J34" s="83"/>
      <c r="K34" s="83"/>
      <c r="L34" s="1"/>
    </row>
    <row r="35" spans="1:12" ht="15" customHeight="1">
      <c r="A35" s="1"/>
      <c r="B35" s="1"/>
      <c r="C35" s="1"/>
      <c r="D35" s="1"/>
      <c r="E35" s="14">
        <v>1</v>
      </c>
      <c r="F35" s="14">
        <v>2</v>
      </c>
      <c r="G35" s="15">
        <v>3</v>
      </c>
      <c r="H35" s="15">
        <v>4</v>
      </c>
      <c r="I35" s="15">
        <v>5</v>
      </c>
      <c r="J35" s="16">
        <v>6</v>
      </c>
      <c r="K35" s="16">
        <v>7</v>
      </c>
      <c r="L35" s="1"/>
    </row>
    <row r="36" spans="1:12" ht="66" customHeight="1">
      <c r="A36" s="1"/>
      <c r="B36" s="1"/>
      <c r="C36" s="1"/>
      <c r="D36" s="1"/>
      <c r="E36" s="63" t="s">
        <v>97</v>
      </c>
      <c r="F36" s="62" t="s">
        <v>27</v>
      </c>
      <c r="G36" s="6">
        <v>600000</v>
      </c>
      <c r="H36" s="6">
        <v>600000</v>
      </c>
      <c r="I36" s="6">
        <v>101719.04</v>
      </c>
      <c r="J36" s="40">
        <f t="shared" si="0"/>
        <v>16.953173333333332</v>
      </c>
      <c r="K36" s="40">
        <f t="shared" si="1"/>
        <v>16.953173333333332</v>
      </c>
      <c r="L36" s="1"/>
    </row>
    <row r="37" spans="1:12" ht="28.5" customHeight="1">
      <c r="A37" s="1"/>
      <c r="B37" s="1"/>
      <c r="C37" s="1"/>
      <c r="D37" s="1"/>
      <c r="E37" s="63" t="s">
        <v>98</v>
      </c>
      <c r="F37" s="62" t="s">
        <v>28</v>
      </c>
      <c r="G37" s="6">
        <v>312250</v>
      </c>
      <c r="H37" s="6">
        <v>312250</v>
      </c>
      <c r="I37" s="6">
        <v>67204.57</v>
      </c>
      <c r="J37" s="40">
        <f t="shared" si="0"/>
        <v>21.522680544435552</v>
      </c>
      <c r="K37" s="40">
        <f t="shared" si="1"/>
        <v>21.522680544435552</v>
      </c>
      <c r="L37" s="1"/>
    </row>
    <row r="38" spans="1:12" ht="27.75" customHeight="1">
      <c r="A38" s="1"/>
      <c r="B38" s="1"/>
      <c r="C38" s="1"/>
      <c r="D38" s="1"/>
      <c r="E38" s="63" t="s">
        <v>99</v>
      </c>
      <c r="F38" s="62" t="s">
        <v>29</v>
      </c>
      <c r="G38" s="6">
        <v>1362750</v>
      </c>
      <c r="H38" s="6">
        <v>1862750</v>
      </c>
      <c r="I38" s="6">
        <v>776650</v>
      </c>
      <c r="J38" s="40">
        <f t="shared" si="0"/>
        <v>56.991377728857096</v>
      </c>
      <c r="K38" s="40">
        <f t="shared" si="1"/>
        <v>41.693732384914775</v>
      </c>
      <c r="L38" s="1"/>
    </row>
    <row r="39" spans="1:12" ht="12" customHeight="1">
      <c r="A39" s="1"/>
      <c r="B39" s="1"/>
      <c r="C39" s="1"/>
      <c r="D39" s="1"/>
      <c r="E39" s="64" t="s">
        <v>30</v>
      </c>
      <c r="F39" s="8" t="s">
        <v>31</v>
      </c>
      <c r="G39" s="4">
        <f>SUM(G40:G44)</f>
        <v>16363000</v>
      </c>
      <c r="H39" s="4">
        <f>SUM(H40:H44)</f>
        <v>17466500</v>
      </c>
      <c r="I39" s="4">
        <f>SUM(I40:I44)</f>
        <v>4237561.65</v>
      </c>
      <c r="J39" s="41">
        <f t="shared" si="0"/>
        <v>25.897217197335454</v>
      </c>
      <c r="K39" s="41">
        <f t="shared" si="1"/>
        <v>24.261080640082447</v>
      </c>
      <c r="L39" s="1"/>
    </row>
    <row r="40" spans="1:12" ht="12" customHeight="1">
      <c r="A40" s="1"/>
      <c r="B40" s="1"/>
      <c r="C40" s="1"/>
      <c r="D40" s="1"/>
      <c r="E40" s="63" t="s">
        <v>100</v>
      </c>
      <c r="F40" s="62" t="s">
        <v>33</v>
      </c>
      <c r="G40" s="9">
        <v>3619100</v>
      </c>
      <c r="H40" s="9">
        <v>3630400</v>
      </c>
      <c r="I40" s="9">
        <v>876499.62</v>
      </c>
      <c r="J40" s="40">
        <f t="shared" si="0"/>
        <v>24.21871791329336</v>
      </c>
      <c r="K40" s="40">
        <f t="shared" si="1"/>
        <v>24.14333461877479</v>
      </c>
      <c r="L40" s="1"/>
    </row>
    <row r="41" spans="1:12" ht="19.5" customHeight="1">
      <c r="A41" s="1"/>
      <c r="B41" s="1"/>
      <c r="C41" s="1"/>
      <c r="D41" s="1"/>
      <c r="E41" s="63" t="s">
        <v>101</v>
      </c>
      <c r="F41" s="62" t="s">
        <v>34</v>
      </c>
      <c r="G41" s="9">
        <v>577100</v>
      </c>
      <c r="H41" s="9">
        <v>673400</v>
      </c>
      <c r="I41" s="9">
        <v>111739.43000000001</v>
      </c>
      <c r="J41" s="40">
        <f t="shared" si="0"/>
        <v>19.36223011609773</v>
      </c>
      <c r="K41" s="40">
        <f t="shared" si="1"/>
        <v>16.59332194832195</v>
      </c>
      <c r="L41" s="1"/>
    </row>
    <row r="42" spans="1:12" ht="28.5" customHeight="1">
      <c r="A42" s="1"/>
      <c r="B42" s="1"/>
      <c r="C42" s="1"/>
      <c r="D42" s="1"/>
      <c r="E42" s="63" t="s">
        <v>102</v>
      </c>
      <c r="F42" s="62" t="s">
        <v>35</v>
      </c>
      <c r="G42" s="9">
        <v>9510300</v>
      </c>
      <c r="H42" s="9">
        <v>10351200</v>
      </c>
      <c r="I42" s="9">
        <v>2714017.8500000006</v>
      </c>
      <c r="J42" s="40">
        <f t="shared" si="0"/>
        <v>28.537668107210084</v>
      </c>
      <c r="K42" s="40">
        <f t="shared" si="1"/>
        <v>26.219354760800684</v>
      </c>
      <c r="L42" s="1"/>
    </row>
    <row r="43" spans="1:12" ht="24.75" customHeight="1">
      <c r="A43" s="1"/>
      <c r="B43" s="1"/>
      <c r="C43" s="1"/>
      <c r="D43" s="1"/>
      <c r="E43" s="63" t="s">
        <v>103</v>
      </c>
      <c r="F43" s="62" t="s">
        <v>36</v>
      </c>
      <c r="G43" s="9">
        <v>2286500</v>
      </c>
      <c r="H43" s="9">
        <v>2441500</v>
      </c>
      <c r="I43" s="9">
        <v>508614.74999999994</v>
      </c>
      <c r="J43" s="40">
        <f t="shared" si="0"/>
        <v>22.24424885195714</v>
      </c>
      <c r="K43" s="40">
        <f t="shared" si="1"/>
        <v>20.832060208887977</v>
      </c>
      <c r="L43" s="1"/>
    </row>
    <row r="44" spans="1:12" ht="19.5" customHeight="1">
      <c r="A44" s="1"/>
      <c r="B44" s="1"/>
      <c r="C44" s="1"/>
      <c r="D44" s="1"/>
      <c r="E44" s="63" t="s">
        <v>104</v>
      </c>
      <c r="F44" s="62" t="s">
        <v>32</v>
      </c>
      <c r="G44" s="9">
        <v>370000</v>
      </c>
      <c r="H44" s="9">
        <v>370000</v>
      </c>
      <c r="I44" s="9">
        <v>26690</v>
      </c>
      <c r="J44" s="40">
        <f t="shared" si="0"/>
        <v>7.213513513513512</v>
      </c>
      <c r="K44" s="40">
        <f t="shared" si="1"/>
        <v>7.213513513513512</v>
      </c>
      <c r="L44" s="1"/>
    </row>
    <row r="45" spans="1:12" ht="12" customHeight="1">
      <c r="A45" s="1"/>
      <c r="B45" s="1"/>
      <c r="C45" s="1"/>
      <c r="D45" s="1"/>
      <c r="E45" s="64" t="s">
        <v>37</v>
      </c>
      <c r="F45" s="8" t="s">
        <v>38</v>
      </c>
      <c r="G45" s="4">
        <f>SUM(G46:G48)</f>
        <v>3060300</v>
      </c>
      <c r="H45" s="4">
        <f>SUM(H46:H48)</f>
        <v>4311580</v>
      </c>
      <c r="I45" s="4">
        <f>SUM(I46:I48)</f>
        <v>922786.5700000001</v>
      </c>
      <c r="J45" s="41">
        <f t="shared" si="0"/>
        <v>30.153467633892106</v>
      </c>
      <c r="K45" s="41">
        <f t="shared" si="1"/>
        <v>21.402515319210128</v>
      </c>
      <c r="L45" s="1"/>
    </row>
    <row r="46" spans="1:12" ht="28.5" customHeight="1">
      <c r="A46" s="1"/>
      <c r="B46" s="1"/>
      <c r="C46" s="1"/>
      <c r="D46" s="1"/>
      <c r="E46" s="63" t="s">
        <v>122</v>
      </c>
      <c r="F46" s="62" t="s">
        <v>39</v>
      </c>
      <c r="G46" s="9">
        <v>180000</v>
      </c>
      <c r="H46" s="9">
        <v>180000</v>
      </c>
      <c r="I46" s="9">
        <v>19926.23</v>
      </c>
      <c r="J46" s="40">
        <f t="shared" si="0"/>
        <v>11.070127777777778</v>
      </c>
      <c r="K46" s="40">
        <f t="shared" si="1"/>
        <v>11.070127777777778</v>
      </c>
      <c r="L46" s="1"/>
    </row>
    <row r="47" spans="1:12" ht="36" customHeight="1">
      <c r="A47" s="1"/>
      <c r="B47" s="1"/>
      <c r="C47" s="1"/>
      <c r="D47" s="1"/>
      <c r="E47" s="63" t="s">
        <v>123</v>
      </c>
      <c r="F47" s="62" t="s">
        <v>40</v>
      </c>
      <c r="G47" s="9">
        <v>1761700</v>
      </c>
      <c r="H47" s="9">
        <v>3012980</v>
      </c>
      <c r="I47" s="9">
        <v>655301.05</v>
      </c>
      <c r="J47" s="40">
        <f t="shared" si="0"/>
        <v>37.197085201793726</v>
      </c>
      <c r="K47" s="40">
        <f t="shared" si="1"/>
        <v>21.749266506913422</v>
      </c>
      <c r="L47" s="1"/>
    </row>
    <row r="48" spans="1:12" ht="27" customHeight="1">
      <c r="A48" s="1"/>
      <c r="B48" s="1"/>
      <c r="C48" s="1"/>
      <c r="D48" s="1"/>
      <c r="E48" s="63" t="s">
        <v>124</v>
      </c>
      <c r="F48" s="62" t="s">
        <v>41</v>
      </c>
      <c r="G48" s="9">
        <v>1118600</v>
      </c>
      <c r="H48" s="9">
        <v>1118600</v>
      </c>
      <c r="I48" s="9">
        <v>247559.29</v>
      </c>
      <c r="J48" s="40">
        <f t="shared" si="0"/>
        <v>22.13117200071518</v>
      </c>
      <c r="K48" s="40">
        <f t="shared" si="1"/>
        <v>22.13117200071518</v>
      </c>
      <c r="L48" s="1"/>
    </row>
    <row r="49" spans="1:12" ht="12" customHeight="1">
      <c r="A49" s="1"/>
      <c r="B49" s="1"/>
      <c r="C49" s="1"/>
      <c r="D49" s="1"/>
      <c r="E49" s="64" t="s">
        <v>42</v>
      </c>
      <c r="F49" s="8" t="s">
        <v>43</v>
      </c>
      <c r="G49" s="4">
        <f>SUM(G50:G54)</f>
        <v>18320000</v>
      </c>
      <c r="H49" s="4">
        <f>SUM(H50:H54)</f>
        <v>19554000</v>
      </c>
      <c r="I49" s="4">
        <f>SUM(I50:I54)</f>
        <v>3374608.08</v>
      </c>
      <c r="J49" s="41">
        <f t="shared" si="0"/>
        <v>18.42034978165939</v>
      </c>
      <c r="K49" s="41">
        <f t="shared" si="1"/>
        <v>17.25789137772323</v>
      </c>
      <c r="L49" s="1"/>
    </row>
    <row r="50" spans="1:12" ht="28.5" customHeight="1">
      <c r="A50" s="1"/>
      <c r="B50" s="1"/>
      <c r="C50" s="1"/>
      <c r="D50" s="1"/>
      <c r="E50" s="63" t="s">
        <v>106</v>
      </c>
      <c r="F50" s="62" t="s">
        <v>44</v>
      </c>
      <c r="G50" s="6"/>
      <c r="H50" s="6">
        <v>25000</v>
      </c>
      <c r="I50" s="6">
        <v>0</v>
      </c>
      <c r="J50" s="40"/>
      <c r="K50" s="40">
        <f t="shared" si="1"/>
        <v>0</v>
      </c>
      <c r="L50" s="1"/>
    </row>
    <row r="51" spans="1:12" ht="28.5" customHeight="1">
      <c r="A51" s="1"/>
      <c r="B51" s="1"/>
      <c r="C51" s="1"/>
      <c r="D51" s="1"/>
      <c r="E51" s="63" t="s">
        <v>107</v>
      </c>
      <c r="F51" s="62" t="s">
        <v>45</v>
      </c>
      <c r="G51" s="6"/>
      <c r="H51" s="6">
        <v>470000</v>
      </c>
      <c r="I51" s="6">
        <v>235000</v>
      </c>
      <c r="J51" s="40"/>
      <c r="K51" s="40">
        <f t="shared" si="1"/>
        <v>50</v>
      </c>
      <c r="L51" s="1"/>
    </row>
    <row r="52" spans="1:12" ht="28.5" customHeight="1">
      <c r="A52" s="1"/>
      <c r="B52" s="1"/>
      <c r="C52" s="1"/>
      <c r="D52" s="1"/>
      <c r="E52" s="63" t="s">
        <v>108</v>
      </c>
      <c r="F52" s="62" t="s">
        <v>46</v>
      </c>
      <c r="G52" s="6">
        <v>120000</v>
      </c>
      <c r="H52" s="6">
        <v>120000</v>
      </c>
      <c r="I52" s="6">
        <v>0</v>
      </c>
      <c r="J52" s="40">
        <f t="shared" si="0"/>
        <v>0</v>
      </c>
      <c r="K52" s="40">
        <f t="shared" si="1"/>
        <v>0</v>
      </c>
      <c r="L52" s="1"/>
    </row>
    <row r="53" spans="1:12" ht="56.25" customHeight="1">
      <c r="A53" s="1"/>
      <c r="B53" s="1"/>
      <c r="C53" s="1"/>
      <c r="D53" s="1"/>
      <c r="E53" s="63" t="s">
        <v>109</v>
      </c>
      <c r="F53" s="62" t="s">
        <v>47</v>
      </c>
      <c r="G53" s="6"/>
      <c r="H53" s="6">
        <v>100000</v>
      </c>
      <c r="I53" s="6">
        <v>0</v>
      </c>
      <c r="J53" s="40"/>
      <c r="K53" s="40">
        <f t="shared" si="1"/>
        <v>0</v>
      </c>
      <c r="L53" s="1"/>
    </row>
    <row r="54" spans="1:12" ht="19.5" customHeight="1">
      <c r="A54" s="1"/>
      <c r="B54" s="1"/>
      <c r="C54" s="1"/>
      <c r="D54" s="1"/>
      <c r="E54" s="63" t="s">
        <v>105</v>
      </c>
      <c r="F54" s="62" t="s">
        <v>48</v>
      </c>
      <c r="G54" s="6">
        <v>18200000</v>
      </c>
      <c r="H54" s="6">
        <v>18839000</v>
      </c>
      <c r="I54" s="6">
        <v>3139608.08</v>
      </c>
      <c r="J54" s="40">
        <f t="shared" si="0"/>
        <v>17.250593846153848</v>
      </c>
      <c r="K54" s="40">
        <f t="shared" si="1"/>
        <v>16.66547099102925</v>
      </c>
      <c r="L54" s="1"/>
    </row>
    <row r="55" spans="1:12" ht="12" customHeight="1">
      <c r="A55" s="1"/>
      <c r="B55" s="1"/>
      <c r="C55" s="1"/>
      <c r="D55" s="1"/>
      <c r="E55" s="64" t="s">
        <v>49</v>
      </c>
      <c r="F55" s="8" t="s">
        <v>50</v>
      </c>
      <c r="G55" s="4">
        <f>SUM(G56:G58)</f>
        <v>8355000</v>
      </c>
      <c r="H55" s="4">
        <f>SUM(H56:H58)</f>
        <v>8542580</v>
      </c>
      <c r="I55" s="4">
        <f>SUM(I56:I58)</f>
        <v>152299.52</v>
      </c>
      <c r="J55" s="41">
        <f t="shared" si="0"/>
        <v>1.822854817474566</v>
      </c>
      <c r="K55" s="41">
        <f t="shared" si="1"/>
        <v>1.7828281385717195</v>
      </c>
      <c r="L55" s="1"/>
    </row>
    <row r="56" spans="1:12" ht="12" customHeight="1">
      <c r="A56" s="1"/>
      <c r="B56" s="1"/>
      <c r="C56" s="1"/>
      <c r="D56" s="1"/>
      <c r="E56" s="63" t="s">
        <v>110</v>
      </c>
      <c r="F56" s="62" t="s">
        <v>51</v>
      </c>
      <c r="G56" s="6">
        <v>1300000</v>
      </c>
      <c r="H56" s="6">
        <v>287580</v>
      </c>
      <c r="I56" s="6">
        <v>0</v>
      </c>
      <c r="J56" s="40">
        <f t="shared" si="0"/>
        <v>0</v>
      </c>
      <c r="K56" s="40">
        <f t="shared" si="1"/>
        <v>0</v>
      </c>
      <c r="L56" s="1"/>
    </row>
    <row r="57" spans="1:12" ht="28.5" customHeight="1">
      <c r="A57" s="1"/>
      <c r="B57" s="1"/>
      <c r="C57" s="1"/>
      <c r="D57" s="1"/>
      <c r="E57" s="63" t="s">
        <v>111</v>
      </c>
      <c r="F57" s="62" t="s">
        <v>52</v>
      </c>
      <c r="G57" s="6">
        <v>7000000</v>
      </c>
      <c r="H57" s="6">
        <v>8200000</v>
      </c>
      <c r="I57" s="6">
        <v>152299.52</v>
      </c>
      <c r="J57" s="40">
        <f t="shared" si="0"/>
        <v>2.175707428571428</v>
      </c>
      <c r="K57" s="40">
        <f t="shared" si="1"/>
        <v>1.8573112195121948</v>
      </c>
      <c r="L57" s="1"/>
    </row>
    <row r="58" spans="1:12" ht="27" customHeight="1">
      <c r="A58" s="1"/>
      <c r="B58" s="1"/>
      <c r="C58" s="1"/>
      <c r="D58" s="1"/>
      <c r="E58" s="63" t="s">
        <v>112</v>
      </c>
      <c r="F58" s="62" t="s">
        <v>53</v>
      </c>
      <c r="G58" s="6">
        <v>55000</v>
      </c>
      <c r="H58" s="6">
        <v>55000</v>
      </c>
      <c r="I58" s="6">
        <v>0</v>
      </c>
      <c r="J58" s="40">
        <f t="shared" si="0"/>
        <v>0</v>
      </c>
      <c r="K58" s="40">
        <f t="shared" si="1"/>
        <v>0</v>
      </c>
      <c r="L58" s="1"/>
    </row>
    <row r="59" spans="1:12" ht="12" customHeight="1">
      <c r="A59" s="1"/>
      <c r="B59" s="1"/>
      <c r="C59" s="1"/>
      <c r="D59" s="1"/>
      <c r="E59" s="64" t="s">
        <v>54</v>
      </c>
      <c r="F59" s="8" t="s">
        <v>55</v>
      </c>
      <c r="G59" s="4">
        <f>SUM(G60:G63)</f>
        <v>1793700</v>
      </c>
      <c r="H59" s="4">
        <f>SUM(H60:H63)</f>
        <v>1972700</v>
      </c>
      <c r="I59" s="4">
        <f>SUM(I60:I63)</f>
        <v>265458</v>
      </c>
      <c r="J59" s="41">
        <f t="shared" si="0"/>
        <v>14.79946479344372</v>
      </c>
      <c r="K59" s="41">
        <f t="shared" si="1"/>
        <v>13.456582349064734</v>
      </c>
      <c r="L59" s="1"/>
    </row>
    <row r="60" spans="1:12" ht="28.5" customHeight="1">
      <c r="A60" s="1"/>
      <c r="B60" s="1"/>
      <c r="C60" s="1"/>
      <c r="D60" s="1"/>
      <c r="E60" s="63" t="s">
        <v>113</v>
      </c>
      <c r="F60" s="62" t="s">
        <v>56</v>
      </c>
      <c r="G60" s="6">
        <v>300000</v>
      </c>
      <c r="H60" s="6">
        <v>300000</v>
      </c>
      <c r="I60" s="6">
        <v>8000</v>
      </c>
      <c r="J60" s="40">
        <f t="shared" si="0"/>
        <v>2.666666666666667</v>
      </c>
      <c r="K60" s="40">
        <f t="shared" si="1"/>
        <v>2.666666666666667</v>
      </c>
      <c r="L60" s="1"/>
    </row>
    <row r="61" spans="1:12" ht="26.25" customHeight="1">
      <c r="A61" s="1"/>
      <c r="B61" s="1"/>
      <c r="C61" s="1"/>
      <c r="D61" s="1"/>
      <c r="E61" s="63" t="s">
        <v>114</v>
      </c>
      <c r="F61" s="62" t="s">
        <v>57</v>
      </c>
      <c r="G61" s="6"/>
      <c r="H61" s="6">
        <v>145000</v>
      </c>
      <c r="I61" s="6">
        <v>65358</v>
      </c>
      <c r="J61" s="40"/>
      <c r="K61" s="40">
        <f t="shared" si="1"/>
        <v>45.07448275862069</v>
      </c>
      <c r="L61" s="1"/>
    </row>
    <row r="62" spans="1:12" ht="19.5" customHeight="1">
      <c r="A62" s="1"/>
      <c r="B62" s="1"/>
      <c r="C62" s="1"/>
      <c r="D62" s="1"/>
      <c r="E62" s="63" t="s">
        <v>115</v>
      </c>
      <c r="F62" s="62" t="s">
        <v>58</v>
      </c>
      <c r="G62" s="6">
        <v>293700</v>
      </c>
      <c r="H62" s="6">
        <v>327700</v>
      </c>
      <c r="I62" s="6">
        <v>81924</v>
      </c>
      <c r="J62" s="40">
        <f t="shared" si="0"/>
        <v>27.893769152196118</v>
      </c>
      <c r="K62" s="40">
        <f t="shared" si="1"/>
        <v>24.999694842844065</v>
      </c>
      <c r="L62" s="1"/>
    </row>
    <row r="63" spans="1:12" ht="19.5" customHeight="1">
      <c r="A63" s="1"/>
      <c r="B63" s="1"/>
      <c r="C63" s="1"/>
      <c r="D63" s="1"/>
      <c r="E63" s="63" t="s">
        <v>116</v>
      </c>
      <c r="F63" s="62" t="s">
        <v>59</v>
      </c>
      <c r="G63" s="6">
        <v>1200000</v>
      </c>
      <c r="H63" s="6">
        <v>1200000</v>
      </c>
      <c r="I63" s="6">
        <v>110176</v>
      </c>
      <c r="J63" s="40">
        <f t="shared" si="0"/>
        <v>9.181333333333333</v>
      </c>
      <c r="K63" s="40">
        <f t="shared" si="1"/>
        <v>9.181333333333333</v>
      </c>
      <c r="L63" s="1"/>
    </row>
    <row r="64" spans="1:12" ht="12" customHeight="1">
      <c r="A64" s="1"/>
      <c r="B64" s="1"/>
      <c r="C64" s="1"/>
      <c r="D64" s="1"/>
      <c r="E64" s="64" t="s">
        <v>125</v>
      </c>
      <c r="F64" s="8" t="s">
        <v>60</v>
      </c>
      <c r="G64" s="4">
        <v>100000</v>
      </c>
      <c r="H64" s="4">
        <v>100000</v>
      </c>
      <c r="I64" s="4">
        <v>0</v>
      </c>
      <c r="J64" s="41">
        <f t="shared" si="0"/>
        <v>0</v>
      </c>
      <c r="K64" s="41">
        <f t="shared" si="1"/>
        <v>0</v>
      </c>
      <c r="L64" s="1"/>
    </row>
    <row r="65" spans="1:12" ht="12" customHeight="1">
      <c r="A65" s="1"/>
      <c r="B65" s="1"/>
      <c r="C65" s="1"/>
      <c r="D65" s="1"/>
      <c r="E65" s="80" t="s">
        <v>117</v>
      </c>
      <c r="F65" s="81"/>
      <c r="G65" s="4">
        <f>G10+G13+G26+G28+G39+G45+G49+G55+G59+G64</f>
        <v>318223183</v>
      </c>
      <c r="H65" s="4">
        <f>H10+H13+H26+H28+H39+H45+H49+H55+H59+H64</f>
        <v>319285103.61</v>
      </c>
      <c r="I65" s="4">
        <f>I10+I13+I26+I28+I39+I45+I49+I55+I59+I64</f>
        <v>79869486.84</v>
      </c>
      <c r="J65" s="41">
        <f t="shared" si="0"/>
        <v>25.098575813063878</v>
      </c>
      <c r="K65" s="41">
        <f t="shared" si="1"/>
        <v>25.015099651363283</v>
      </c>
      <c r="L65" s="1"/>
    </row>
    <row r="66" spans="1:12" ht="12" customHeight="1">
      <c r="A66" s="1"/>
      <c r="B66" s="1"/>
      <c r="C66" s="1"/>
      <c r="D66" s="1"/>
      <c r="E66" s="64" t="s">
        <v>61</v>
      </c>
      <c r="F66" s="8" t="s">
        <v>62</v>
      </c>
      <c r="G66" s="4">
        <f>G67+G68</f>
        <v>710000</v>
      </c>
      <c r="H66" s="4">
        <f>H67+H68</f>
        <v>1390000</v>
      </c>
      <c r="I66" s="4">
        <f>I67+I68</f>
        <v>1180000</v>
      </c>
      <c r="J66" s="41">
        <f t="shared" si="0"/>
        <v>166.19718309859155</v>
      </c>
      <c r="K66" s="41">
        <f t="shared" si="1"/>
        <v>84.89208633093526</v>
      </c>
      <c r="L66" s="1"/>
    </row>
    <row r="67" spans="1:12" ht="12" customHeight="1">
      <c r="A67" s="1"/>
      <c r="B67" s="1"/>
      <c r="C67" s="1"/>
      <c r="D67" s="1"/>
      <c r="E67" s="63" t="s">
        <v>126</v>
      </c>
      <c r="F67" s="62" t="s">
        <v>63</v>
      </c>
      <c r="G67" s="6">
        <v>210000</v>
      </c>
      <c r="H67" s="6">
        <v>210000</v>
      </c>
      <c r="I67" s="6">
        <v>0</v>
      </c>
      <c r="J67" s="40">
        <f t="shared" si="0"/>
        <v>0</v>
      </c>
      <c r="K67" s="40">
        <f t="shared" si="1"/>
        <v>0</v>
      </c>
      <c r="L67" s="1"/>
    </row>
    <row r="68" spans="1:12" ht="45" customHeight="1">
      <c r="A68" s="1"/>
      <c r="B68" s="1"/>
      <c r="C68" s="1"/>
      <c r="D68" s="1"/>
      <c r="E68" s="63" t="s">
        <v>127</v>
      </c>
      <c r="F68" s="62" t="s">
        <v>65</v>
      </c>
      <c r="G68" s="6">
        <v>500000</v>
      </c>
      <c r="H68" s="6">
        <v>1180000</v>
      </c>
      <c r="I68" s="6">
        <v>1180000</v>
      </c>
      <c r="J68" s="40">
        <f t="shared" si="0"/>
        <v>236</v>
      </c>
      <c r="K68" s="40">
        <f t="shared" si="1"/>
        <v>100</v>
      </c>
      <c r="L68" s="1"/>
    </row>
    <row r="69" spans="1:12" ht="19.5" customHeight="1">
      <c r="A69" s="1"/>
      <c r="B69" s="1"/>
      <c r="C69" s="1"/>
      <c r="D69" s="1"/>
      <c r="E69" s="75" t="s">
        <v>66</v>
      </c>
      <c r="F69" s="75"/>
      <c r="G69" s="4">
        <f>G65+G66</f>
        <v>318933183</v>
      </c>
      <c r="H69" s="4">
        <f>H65+H66</f>
        <v>320675103.61</v>
      </c>
      <c r="I69" s="4">
        <f>I65+I66</f>
        <v>81049486.84</v>
      </c>
      <c r="J69" s="41">
        <f t="shared" si="0"/>
        <v>25.412685527927646</v>
      </c>
      <c r="K69" s="41">
        <f t="shared" si="1"/>
        <v>25.274642754484333</v>
      </c>
      <c r="L69" s="1"/>
    </row>
    <row r="70" spans="1:12" ht="19.5" customHeight="1">
      <c r="A70" s="1"/>
      <c r="B70" s="1"/>
      <c r="C70" s="1"/>
      <c r="D70" s="1"/>
      <c r="E70" s="17"/>
      <c r="F70" s="17"/>
      <c r="G70" s="18"/>
      <c r="H70" s="18"/>
      <c r="I70" s="18"/>
      <c r="J70" s="42"/>
      <c r="K70" s="42"/>
      <c r="L70" s="1"/>
    </row>
    <row r="71" spans="1:12" ht="19.5" customHeight="1">
      <c r="A71" s="1"/>
      <c r="B71" s="1"/>
      <c r="C71" s="1"/>
      <c r="D71" s="1"/>
      <c r="E71" s="17"/>
      <c r="F71" s="17"/>
      <c r="G71" s="18"/>
      <c r="H71" s="18"/>
      <c r="I71" s="18"/>
      <c r="J71" s="42"/>
      <c r="K71" s="42"/>
      <c r="L71" s="1"/>
    </row>
    <row r="72" spans="5:11" ht="12.75">
      <c r="E72" s="73" t="s">
        <v>140</v>
      </c>
      <c r="F72" s="73"/>
      <c r="J72" s="43"/>
      <c r="K72" s="44" t="s">
        <v>119</v>
      </c>
    </row>
    <row r="73" spans="5:11" ht="12.75">
      <c r="E73" s="67" t="s">
        <v>135</v>
      </c>
      <c r="F73" s="67" t="s">
        <v>0</v>
      </c>
      <c r="G73" s="67" t="s">
        <v>136</v>
      </c>
      <c r="H73" s="67" t="s">
        <v>137</v>
      </c>
      <c r="I73" s="67" t="s">
        <v>69</v>
      </c>
      <c r="J73" s="71" t="s">
        <v>70</v>
      </c>
      <c r="K73" s="72"/>
    </row>
    <row r="74" spans="5:11" ht="76.5">
      <c r="E74" s="67"/>
      <c r="F74" s="67"/>
      <c r="G74" s="68"/>
      <c r="H74" s="68"/>
      <c r="I74" s="68"/>
      <c r="J74" s="45" t="s">
        <v>138</v>
      </c>
      <c r="K74" s="45" t="s">
        <v>139</v>
      </c>
    </row>
    <row r="75" spans="5:11" ht="12.75">
      <c r="E75" s="14">
        <v>1</v>
      </c>
      <c r="F75" s="14">
        <v>2</v>
      </c>
      <c r="G75" s="15">
        <v>3</v>
      </c>
      <c r="H75" s="15">
        <v>4</v>
      </c>
      <c r="I75" s="15">
        <v>5</v>
      </c>
      <c r="J75" s="45">
        <v>6</v>
      </c>
      <c r="K75" s="45">
        <v>7</v>
      </c>
    </row>
    <row r="76" spans="5:12" ht="12.75">
      <c r="E76" s="8" t="s">
        <v>128</v>
      </c>
      <c r="F76" s="8" t="s">
        <v>1</v>
      </c>
      <c r="G76" s="20">
        <f>G77</f>
        <v>235000</v>
      </c>
      <c r="H76" s="20">
        <f>H77</f>
        <v>235000</v>
      </c>
      <c r="I76" s="20">
        <f>I77</f>
        <v>0</v>
      </c>
      <c r="J76" s="46">
        <f>I76/G76*100</f>
        <v>0</v>
      </c>
      <c r="K76" s="46">
        <f>I76/H76*100</f>
        <v>0</v>
      </c>
      <c r="L76" s="10">
        <v>0</v>
      </c>
    </row>
    <row r="77" spans="3:12" ht="38.25">
      <c r="C77" s="19"/>
      <c r="D77" s="19"/>
      <c r="E77" s="63" t="s">
        <v>73</v>
      </c>
      <c r="F77" s="62" t="s">
        <v>2</v>
      </c>
      <c r="G77" s="21">
        <v>235000</v>
      </c>
      <c r="H77" s="22">
        <v>235000</v>
      </c>
      <c r="I77" s="22">
        <v>0</v>
      </c>
      <c r="J77" s="47">
        <f aca="true" t="shared" si="2" ref="J77:J107">I77/G77*100</f>
        <v>0</v>
      </c>
      <c r="K77" s="47">
        <f aca="true" t="shared" si="3" ref="K77:K107">I77/H77*100</f>
        <v>0</v>
      </c>
      <c r="L77" s="10">
        <v>0</v>
      </c>
    </row>
    <row r="78" spans="3:12" ht="12.75" customHeight="1">
      <c r="C78" s="19"/>
      <c r="D78" s="19"/>
      <c r="E78" s="55"/>
      <c r="F78" s="56"/>
      <c r="G78" s="57"/>
      <c r="H78" s="57"/>
      <c r="I78" s="83" t="s">
        <v>215</v>
      </c>
      <c r="J78" s="83"/>
      <c r="K78" s="83"/>
      <c r="L78" s="10"/>
    </row>
    <row r="79" spans="3:12" ht="12.75">
      <c r="C79" s="19"/>
      <c r="D79" s="19"/>
      <c r="E79" s="14">
        <v>1</v>
      </c>
      <c r="F79" s="14">
        <v>2</v>
      </c>
      <c r="G79" s="15">
        <v>3</v>
      </c>
      <c r="H79" s="15">
        <v>4</v>
      </c>
      <c r="I79" s="15">
        <v>5</v>
      </c>
      <c r="J79" s="16">
        <v>6</v>
      </c>
      <c r="K79" s="16">
        <v>7</v>
      </c>
      <c r="L79" s="10"/>
    </row>
    <row r="80" spans="3:12" ht="12.75">
      <c r="C80" s="19"/>
      <c r="D80" s="19"/>
      <c r="E80" s="8" t="s">
        <v>4</v>
      </c>
      <c r="F80" s="8" t="s">
        <v>5</v>
      </c>
      <c r="G80" s="23">
        <f>SUM(G81:G88)</f>
        <v>8198950</v>
      </c>
      <c r="H80" s="23">
        <f>SUM(H81:H88)</f>
        <v>10472203.81</v>
      </c>
      <c r="I80" s="23">
        <f>SUM(I81:I88)</f>
        <v>3026225.32</v>
      </c>
      <c r="J80" s="46">
        <f t="shared" si="2"/>
        <v>36.909913098628486</v>
      </c>
      <c r="K80" s="46">
        <f t="shared" si="3"/>
        <v>28.89769312081408</v>
      </c>
      <c r="L80" s="10">
        <v>2119476.4699999997</v>
      </c>
    </row>
    <row r="81" spans="3:12" ht="12.75">
      <c r="C81" s="19"/>
      <c r="D81" s="19"/>
      <c r="E81" s="61">
        <v>1010</v>
      </c>
      <c r="F81" s="61" t="s">
        <v>6</v>
      </c>
      <c r="G81" s="24">
        <v>1900000</v>
      </c>
      <c r="H81" s="24">
        <v>2772911.77</v>
      </c>
      <c r="I81" s="24">
        <v>1046673.6</v>
      </c>
      <c r="J81" s="47">
        <f t="shared" si="2"/>
        <v>55.08808421052631</v>
      </c>
      <c r="K81" s="47">
        <f t="shared" si="3"/>
        <v>37.746372290813994</v>
      </c>
      <c r="L81" s="10">
        <v>926367.97</v>
      </c>
    </row>
    <row r="82" spans="3:12" ht="38.25">
      <c r="C82" s="19"/>
      <c r="D82" s="19"/>
      <c r="E82" s="62">
        <v>1021</v>
      </c>
      <c r="F82" s="61" t="s">
        <v>7</v>
      </c>
      <c r="G82" s="9">
        <v>3675831</v>
      </c>
      <c r="H82" s="9">
        <v>5043317.89</v>
      </c>
      <c r="I82" s="9">
        <v>1620126.61</v>
      </c>
      <c r="J82" s="47">
        <f t="shared" si="2"/>
        <v>44.075111450988906</v>
      </c>
      <c r="K82" s="47">
        <f t="shared" si="3"/>
        <v>32.12422150133392</v>
      </c>
      <c r="L82" s="10">
        <v>1018429.46</v>
      </c>
    </row>
    <row r="83" spans="3:12" ht="38.25">
      <c r="C83" s="19"/>
      <c r="D83" s="19"/>
      <c r="E83" s="62">
        <v>1026</v>
      </c>
      <c r="F83" s="61" t="s">
        <v>8</v>
      </c>
      <c r="G83" s="9">
        <v>50700</v>
      </c>
      <c r="H83" s="9">
        <v>50700</v>
      </c>
      <c r="I83" s="9">
        <v>11673.42</v>
      </c>
      <c r="J83" s="47">
        <f t="shared" si="2"/>
        <v>23.02449704142012</v>
      </c>
      <c r="K83" s="47">
        <f t="shared" si="3"/>
        <v>23.02449704142012</v>
      </c>
      <c r="L83" s="10">
        <v>3891.14</v>
      </c>
    </row>
    <row r="84" spans="3:12" ht="38.25">
      <c r="C84" s="19"/>
      <c r="D84" s="19"/>
      <c r="E84" s="62">
        <v>1070</v>
      </c>
      <c r="F84" s="61" t="s">
        <v>11</v>
      </c>
      <c r="G84" s="9">
        <v>585500</v>
      </c>
      <c r="H84" s="9">
        <v>585500</v>
      </c>
      <c r="I84" s="9">
        <v>244363.96</v>
      </c>
      <c r="J84" s="47">
        <f t="shared" si="2"/>
        <v>41.73594534585824</v>
      </c>
      <c r="K84" s="47">
        <f t="shared" si="3"/>
        <v>41.73594534585824</v>
      </c>
      <c r="L84" s="10">
        <v>119938.48</v>
      </c>
    </row>
    <row r="85" spans="3:12" ht="38.25">
      <c r="C85" s="19"/>
      <c r="D85" s="19"/>
      <c r="E85" s="62">
        <v>1151</v>
      </c>
      <c r="F85" s="61" t="s">
        <v>14</v>
      </c>
      <c r="G85" s="9"/>
      <c r="H85" s="9">
        <v>32855.15</v>
      </c>
      <c r="I85" s="9">
        <v>32855.15</v>
      </c>
      <c r="J85" s="47"/>
      <c r="K85" s="47">
        <f t="shared" si="3"/>
        <v>100</v>
      </c>
      <c r="L85" s="10">
        <v>32855.15</v>
      </c>
    </row>
    <row r="86" spans="3:12" ht="89.25">
      <c r="C86" s="19"/>
      <c r="D86" s="19"/>
      <c r="E86" s="62">
        <v>1291</v>
      </c>
      <c r="F86" s="61" t="s">
        <v>129</v>
      </c>
      <c r="G86" s="9">
        <v>143692</v>
      </c>
      <c r="H86" s="9">
        <v>143692</v>
      </c>
      <c r="I86" s="9">
        <v>0</v>
      </c>
      <c r="J86" s="47">
        <f t="shared" si="2"/>
        <v>0</v>
      </c>
      <c r="K86" s="47">
        <f t="shared" si="3"/>
        <v>0</v>
      </c>
      <c r="L86" s="10">
        <v>0</v>
      </c>
    </row>
    <row r="87" spans="3:12" ht="89.25">
      <c r="C87" s="19"/>
      <c r="D87" s="19"/>
      <c r="E87" s="62">
        <v>1292</v>
      </c>
      <c r="F87" s="61" t="s">
        <v>130</v>
      </c>
      <c r="G87" s="9">
        <v>1293227</v>
      </c>
      <c r="H87" s="9">
        <v>1293227</v>
      </c>
      <c r="I87" s="9">
        <v>0</v>
      </c>
      <c r="J87" s="47">
        <f t="shared" si="2"/>
        <v>0</v>
      </c>
      <c r="K87" s="47">
        <f t="shared" si="3"/>
        <v>0</v>
      </c>
      <c r="L87" s="10">
        <v>0</v>
      </c>
    </row>
    <row r="88" spans="3:12" ht="25.5">
      <c r="C88" s="19"/>
      <c r="D88" s="19"/>
      <c r="E88" s="62">
        <v>1080</v>
      </c>
      <c r="F88" s="61" t="s">
        <v>17</v>
      </c>
      <c r="G88" s="9">
        <v>550000</v>
      </c>
      <c r="H88" s="9">
        <v>550000</v>
      </c>
      <c r="I88" s="9">
        <v>70532.58</v>
      </c>
      <c r="J88" s="47">
        <f t="shared" si="2"/>
        <v>12.824105454545453</v>
      </c>
      <c r="K88" s="47">
        <f t="shared" si="3"/>
        <v>12.824105454545453</v>
      </c>
      <c r="L88" s="10">
        <v>17994.27</v>
      </c>
    </row>
    <row r="89" spans="3:12" ht="25.5">
      <c r="C89" s="19"/>
      <c r="D89" s="19"/>
      <c r="E89" s="65" t="s">
        <v>21</v>
      </c>
      <c r="F89" s="8" t="s">
        <v>22</v>
      </c>
      <c r="G89" s="27">
        <f>G90</f>
        <v>100000</v>
      </c>
      <c r="H89" s="27">
        <f>H90</f>
        <v>1495899.42</v>
      </c>
      <c r="I89" s="27">
        <f>I90</f>
        <v>146172.49</v>
      </c>
      <c r="J89" s="46">
        <f t="shared" si="2"/>
        <v>146.17248999999998</v>
      </c>
      <c r="K89" s="46">
        <f t="shared" si="3"/>
        <v>9.771545335581452</v>
      </c>
      <c r="L89" s="10">
        <v>119128.59</v>
      </c>
    </row>
    <row r="90" spans="3:12" ht="51">
      <c r="C90" s="19"/>
      <c r="D90" s="19"/>
      <c r="E90" s="62">
        <v>3104</v>
      </c>
      <c r="F90" s="61" t="s">
        <v>25</v>
      </c>
      <c r="G90" s="9">
        <v>100000</v>
      </c>
      <c r="H90" s="9">
        <v>1495899.42</v>
      </c>
      <c r="I90" s="9">
        <v>146172.49</v>
      </c>
      <c r="J90" s="47">
        <f t="shared" si="2"/>
        <v>146.17248999999998</v>
      </c>
      <c r="K90" s="47">
        <f t="shared" si="3"/>
        <v>9.771545335581452</v>
      </c>
      <c r="L90" s="10">
        <v>119128.59</v>
      </c>
    </row>
    <row r="91" spans="3:12" ht="12.75">
      <c r="C91" s="19"/>
      <c r="D91" s="19"/>
      <c r="E91" s="65" t="s">
        <v>30</v>
      </c>
      <c r="F91" s="8" t="s">
        <v>31</v>
      </c>
      <c r="G91" s="27">
        <f>SUM(G92:G94)</f>
        <v>105000</v>
      </c>
      <c r="H91" s="27">
        <v>703811</v>
      </c>
      <c r="I91" s="27">
        <v>600496.68</v>
      </c>
      <c r="J91" s="46">
        <f t="shared" si="2"/>
        <v>571.9016</v>
      </c>
      <c r="K91" s="46">
        <f t="shared" si="3"/>
        <v>85.32072957086491</v>
      </c>
      <c r="L91" s="10">
        <v>49349.46000000001</v>
      </c>
    </row>
    <row r="92" spans="3:12" ht="12.75">
      <c r="C92" s="19"/>
      <c r="D92" s="19"/>
      <c r="E92" s="62">
        <v>4030</v>
      </c>
      <c r="F92" s="61" t="s">
        <v>33</v>
      </c>
      <c r="G92" s="9"/>
      <c r="H92" s="9">
        <v>63985</v>
      </c>
      <c r="I92" s="9">
        <v>63984.46</v>
      </c>
      <c r="J92" s="47"/>
      <c r="K92" s="47">
        <f t="shared" si="3"/>
        <v>99.99915605219974</v>
      </c>
      <c r="L92" s="10">
        <v>45157.66</v>
      </c>
    </row>
    <row r="93" spans="3:12" ht="12.75">
      <c r="C93" s="19"/>
      <c r="D93" s="19"/>
      <c r="E93" s="62">
        <v>4040</v>
      </c>
      <c r="F93" s="61" t="s">
        <v>34</v>
      </c>
      <c r="G93" s="9">
        <v>5000</v>
      </c>
      <c r="H93" s="9">
        <v>16250</v>
      </c>
      <c r="I93" s="9">
        <v>0</v>
      </c>
      <c r="J93" s="47">
        <f t="shared" si="2"/>
        <v>0</v>
      </c>
      <c r="K93" s="47">
        <f t="shared" si="3"/>
        <v>0</v>
      </c>
      <c r="L93" s="10">
        <v>0</v>
      </c>
    </row>
    <row r="94" spans="3:12" ht="38.25">
      <c r="C94" s="19"/>
      <c r="D94" s="19"/>
      <c r="E94" s="62">
        <v>4060</v>
      </c>
      <c r="F94" s="61" t="s">
        <v>35</v>
      </c>
      <c r="G94" s="9">
        <v>100000</v>
      </c>
      <c r="H94" s="9">
        <v>623576</v>
      </c>
      <c r="I94" s="9">
        <v>536512.22</v>
      </c>
      <c r="J94" s="47">
        <f t="shared" si="2"/>
        <v>536.51222</v>
      </c>
      <c r="K94" s="47">
        <f t="shared" si="3"/>
        <v>86.03798414307157</v>
      </c>
      <c r="L94" s="10">
        <v>4191.8</v>
      </c>
    </row>
    <row r="95" spans="3:12" ht="12.75">
      <c r="C95" s="19"/>
      <c r="D95" s="19"/>
      <c r="E95" s="65" t="s">
        <v>37</v>
      </c>
      <c r="F95" s="8" t="s">
        <v>38</v>
      </c>
      <c r="G95" s="27">
        <f>G96</f>
        <v>0</v>
      </c>
      <c r="H95" s="27">
        <f>H96</f>
        <v>119961</v>
      </c>
      <c r="I95" s="27">
        <f>I96</f>
        <v>119961</v>
      </c>
      <c r="J95" s="47"/>
      <c r="K95" s="46">
        <f t="shared" si="3"/>
        <v>100</v>
      </c>
      <c r="L95" s="10">
        <v>0</v>
      </c>
    </row>
    <row r="96" spans="3:12" ht="25.5">
      <c r="C96" s="19"/>
      <c r="D96" s="19"/>
      <c r="E96" s="62">
        <v>5041</v>
      </c>
      <c r="F96" s="61" t="s">
        <v>41</v>
      </c>
      <c r="G96" s="9"/>
      <c r="H96" s="9">
        <v>119961</v>
      </c>
      <c r="I96" s="9">
        <v>119961</v>
      </c>
      <c r="J96" s="47"/>
      <c r="K96" s="47">
        <f t="shared" si="3"/>
        <v>100</v>
      </c>
      <c r="L96" s="10">
        <v>0</v>
      </c>
    </row>
    <row r="97" spans="3:12" ht="12.75">
      <c r="C97" s="19"/>
      <c r="D97" s="19"/>
      <c r="E97" s="65" t="s">
        <v>49</v>
      </c>
      <c r="F97" s="8" t="s">
        <v>50</v>
      </c>
      <c r="G97" s="27">
        <f>SUM(G98:G101)</f>
        <v>22606860</v>
      </c>
      <c r="H97" s="27">
        <f>SUM(H98:H101)</f>
        <v>22606860</v>
      </c>
      <c r="I97" s="27">
        <f>SUM(I98:I101)</f>
        <v>453856.84</v>
      </c>
      <c r="J97" s="46">
        <f t="shared" si="2"/>
        <v>2.0076067176069565</v>
      </c>
      <c r="K97" s="46">
        <f t="shared" si="3"/>
        <v>2.0076067176069565</v>
      </c>
      <c r="L97" s="10">
        <v>449936.84</v>
      </c>
    </row>
    <row r="98" spans="3:12" ht="25.5">
      <c r="C98" s="19"/>
      <c r="D98" s="19"/>
      <c r="E98" s="62">
        <v>7350</v>
      </c>
      <c r="F98" s="61" t="s">
        <v>131</v>
      </c>
      <c r="G98" s="9">
        <v>1500000</v>
      </c>
      <c r="H98" s="9">
        <v>1500000</v>
      </c>
      <c r="I98" s="9">
        <v>0</v>
      </c>
      <c r="J98" s="47">
        <f t="shared" si="2"/>
        <v>0</v>
      </c>
      <c r="K98" s="47">
        <f t="shared" si="3"/>
        <v>0</v>
      </c>
      <c r="L98" s="10">
        <v>0</v>
      </c>
    </row>
    <row r="99" spans="3:12" ht="25.5">
      <c r="C99" s="19"/>
      <c r="D99" s="19"/>
      <c r="E99" s="62">
        <v>7650</v>
      </c>
      <c r="F99" s="61" t="s">
        <v>132</v>
      </c>
      <c r="G99" s="9">
        <v>6860</v>
      </c>
      <c r="H99" s="9">
        <v>6860</v>
      </c>
      <c r="I99" s="9">
        <v>3920</v>
      </c>
      <c r="J99" s="47">
        <f t="shared" si="2"/>
        <v>57.14285714285714</v>
      </c>
      <c r="K99" s="47">
        <f t="shared" si="3"/>
        <v>57.14285714285714</v>
      </c>
      <c r="L99" s="10">
        <v>0</v>
      </c>
    </row>
    <row r="100" spans="3:12" ht="25.5">
      <c r="C100" s="19"/>
      <c r="D100" s="19"/>
      <c r="E100" s="62">
        <v>7670</v>
      </c>
      <c r="F100" s="61" t="s">
        <v>133</v>
      </c>
      <c r="G100" s="9">
        <v>1080000</v>
      </c>
      <c r="H100" s="9">
        <v>1080000</v>
      </c>
      <c r="I100" s="9">
        <v>0</v>
      </c>
      <c r="J100" s="47">
        <f t="shared" si="2"/>
        <v>0</v>
      </c>
      <c r="K100" s="47">
        <f t="shared" si="3"/>
        <v>0</v>
      </c>
      <c r="L100" s="10">
        <v>0</v>
      </c>
    </row>
    <row r="101" spans="3:12" ht="12.75">
      <c r="C101" s="19"/>
      <c r="D101" s="19"/>
      <c r="E101" s="62">
        <v>7321</v>
      </c>
      <c r="F101" s="61" t="s">
        <v>134</v>
      </c>
      <c r="G101" s="9">
        <v>20020000</v>
      </c>
      <c r="H101" s="9">
        <v>20020000</v>
      </c>
      <c r="I101" s="9">
        <v>449936.84</v>
      </c>
      <c r="J101" s="47">
        <f t="shared" si="2"/>
        <v>2.247436763236763</v>
      </c>
      <c r="K101" s="47">
        <f t="shared" si="3"/>
        <v>2.247436763236763</v>
      </c>
      <c r="L101" s="10">
        <v>449936.84</v>
      </c>
    </row>
    <row r="102" spans="3:12" ht="12.75">
      <c r="C102" s="19"/>
      <c r="D102" s="19"/>
      <c r="E102" s="65" t="s">
        <v>54</v>
      </c>
      <c r="F102" s="8" t="s">
        <v>55</v>
      </c>
      <c r="G102" s="27">
        <f>G103</f>
        <v>300000</v>
      </c>
      <c r="H102" s="27">
        <v>300000</v>
      </c>
      <c r="I102" s="27">
        <v>194989</v>
      </c>
      <c r="J102" s="46">
        <f t="shared" si="2"/>
        <v>64.99633333333334</v>
      </c>
      <c r="K102" s="46">
        <f t="shared" si="3"/>
        <v>64.99633333333334</v>
      </c>
      <c r="L102" s="10">
        <v>0</v>
      </c>
    </row>
    <row r="103" spans="3:12" ht="12.75">
      <c r="C103" s="19"/>
      <c r="D103" s="19"/>
      <c r="E103" s="62">
        <v>8240</v>
      </c>
      <c r="F103" s="61" t="s">
        <v>59</v>
      </c>
      <c r="G103" s="9">
        <v>300000</v>
      </c>
      <c r="H103" s="9">
        <v>300000</v>
      </c>
      <c r="I103" s="9">
        <v>194989</v>
      </c>
      <c r="J103" s="47">
        <f t="shared" si="2"/>
        <v>64.99633333333334</v>
      </c>
      <c r="K103" s="47">
        <f t="shared" si="3"/>
        <v>64.99633333333334</v>
      </c>
      <c r="L103" s="10">
        <v>0</v>
      </c>
    </row>
    <row r="104" spans="3:12" ht="12.75">
      <c r="C104" s="19"/>
      <c r="D104" s="19"/>
      <c r="E104" s="69" t="s">
        <v>117</v>
      </c>
      <c r="F104" s="70"/>
      <c r="G104" s="9">
        <f>G76+G80+G89+G91+G95+G97+G102</f>
        <v>31545810</v>
      </c>
      <c r="H104" s="9">
        <f>H76+H80+H89+H91+H95+H97+H102</f>
        <v>35933735.230000004</v>
      </c>
      <c r="I104" s="9">
        <f>I76+I80+I89+I91+I95+I97+I102</f>
        <v>4541701.33</v>
      </c>
      <c r="J104" s="47">
        <f t="shared" si="2"/>
        <v>14.3971618734786</v>
      </c>
      <c r="K104" s="47">
        <f t="shared" si="3"/>
        <v>12.639101671257011</v>
      </c>
      <c r="L104" s="10"/>
    </row>
    <row r="105" spans="3:12" ht="12.75">
      <c r="C105" s="19"/>
      <c r="D105" s="19"/>
      <c r="E105" s="65" t="s">
        <v>61</v>
      </c>
      <c r="F105" s="8" t="s">
        <v>62</v>
      </c>
      <c r="G105" s="27">
        <f>G106</f>
        <v>4491000</v>
      </c>
      <c r="H105" s="27">
        <f>H106</f>
        <v>4491000</v>
      </c>
      <c r="I105" s="27">
        <f>I106</f>
        <v>600000</v>
      </c>
      <c r="J105" s="46">
        <f t="shared" si="2"/>
        <v>13.360053440213763</v>
      </c>
      <c r="K105" s="46">
        <f t="shared" si="3"/>
        <v>13.360053440213763</v>
      </c>
      <c r="L105" s="10">
        <v>450000</v>
      </c>
    </row>
    <row r="106" spans="3:12" ht="38.25">
      <c r="C106" s="19"/>
      <c r="D106" s="19"/>
      <c r="E106" s="62" t="s">
        <v>64</v>
      </c>
      <c r="F106" s="61" t="s">
        <v>65</v>
      </c>
      <c r="G106" s="9">
        <v>4491000</v>
      </c>
      <c r="H106" s="9">
        <v>4491000</v>
      </c>
      <c r="I106" s="9">
        <v>600000</v>
      </c>
      <c r="J106" s="47">
        <f t="shared" si="2"/>
        <v>13.360053440213763</v>
      </c>
      <c r="K106" s="47">
        <f t="shared" si="3"/>
        <v>13.360053440213763</v>
      </c>
      <c r="L106" s="10">
        <v>450000</v>
      </c>
    </row>
    <row r="107" spans="3:12" ht="26.25" customHeight="1">
      <c r="C107" s="19"/>
      <c r="D107" s="19"/>
      <c r="E107" s="69" t="s">
        <v>66</v>
      </c>
      <c r="F107" s="70"/>
      <c r="G107" s="27">
        <f>G104+G105</f>
        <v>36036810</v>
      </c>
      <c r="H107" s="27">
        <f>H104+H105</f>
        <v>40424735.230000004</v>
      </c>
      <c r="I107" s="27">
        <f>I104+I105</f>
        <v>5141701.33</v>
      </c>
      <c r="J107" s="46">
        <f t="shared" si="2"/>
        <v>14.267914751610922</v>
      </c>
      <c r="K107" s="46">
        <f t="shared" si="3"/>
        <v>12.71919605841782</v>
      </c>
      <c r="L107" s="10">
        <v>3187891.3599999994</v>
      </c>
    </row>
    <row r="108" spans="10:11" ht="12.75">
      <c r="J108" s="43"/>
      <c r="K108" s="43"/>
    </row>
    <row r="109" spans="10:11" ht="12.75">
      <c r="J109" s="43"/>
      <c r="K109" s="43"/>
    </row>
    <row r="110" spans="5:11" ht="12.75">
      <c r="E110" s="73" t="s">
        <v>194</v>
      </c>
      <c r="F110" s="73"/>
      <c r="J110" s="43"/>
      <c r="K110" s="43"/>
    </row>
    <row r="111" spans="5:12" ht="12.75" customHeight="1">
      <c r="E111" s="67" t="s">
        <v>135</v>
      </c>
      <c r="F111" s="67" t="s">
        <v>0</v>
      </c>
      <c r="G111" s="67" t="s">
        <v>67</v>
      </c>
      <c r="H111" s="67" t="s">
        <v>68</v>
      </c>
      <c r="I111" s="67" t="s">
        <v>69</v>
      </c>
      <c r="J111" s="71" t="s">
        <v>70</v>
      </c>
      <c r="K111" s="72"/>
      <c r="L111" s="74" t="s">
        <v>141</v>
      </c>
    </row>
    <row r="112" spans="5:12" ht="51">
      <c r="E112" s="67"/>
      <c r="F112" s="67"/>
      <c r="G112" s="68"/>
      <c r="H112" s="68"/>
      <c r="I112" s="68"/>
      <c r="J112" s="45" t="s">
        <v>71</v>
      </c>
      <c r="K112" s="45" t="s">
        <v>72</v>
      </c>
      <c r="L112" s="74"/>
    </row>
    <row r="113" spans="5:12" ht="12.75">
      <c r="E113" s="14">
        <v>1</v>
      </c>
      <c r="F113" s="14">
        <v>2</v>
      </c>
      <c r="G113" s="15">
        <v>3</v>
      </c>
      <c r="H113" s="15">
        <v>4</v>
      </c>
      <c r="I113" s="15">
        <v>5</v>
      </c>
      <c r="J113" s="45">
        <v>6</v>
      </c>
      <c r="K113" s="45">
        <v>7</v>
      </c>
      <c r="L113" s="30"/>
    </row>
    <row r="114" spans="5:12" s="32" customFormat="1" ht="12.75">
      <c r="E114" s="8" t="s">
        <v>18</v>
      </c>
      <c r="F114" s="8" t="s">
        <v>142</v>
      </c>
      <c r="G114" s="34">
        <f>G115+G119+G136+G139+G141</f>
        <v>318833180</v>
      </c>
      <c r="H114" s="34">
        <f>H115+H119+H136+H139+H141</f>
        <v>320575103.61</v>
      </c>
      <c r="I114" s="34">
        <f>I115+I119+I136+I139+I141</f>
        <v>81049487</v>
      </c>
      <c r="J114" s="41">
        <f>I114/G114*100</f>
        <v>25.420656344487107</v>
      </c>
      <c r="K114" s="48">
        <f>I114/H114*100</f>
        <v>25.282526960859027</v>
      </c>
      <c r="L114" s="29">
        <v>0</v>
      </c>
    </row>
    <row r="115" spans="5:12" s="32" customFormat="1" ht="25.5">
      <c r="E115" s="65" t="s">
        <v>143</v>
      </c>
      <c r="F115" s="8" t="s">
        <v>144</v>
      </c>
      <c r="G115" s="34">
        <f>G116+G118</f>
        <v>240348510</v>
      </c>
      <c r="H115" s="34">
        <f>H116+H118</f>
        <v>232689480.61</v>
      </c>
      <c r="I115" s="34">
        <f>I116+I118</f>
        <v>56846352</v>
      </c>
      <c r="J115" s="41">
        <f aca="true" t="shared" si="4" ref="J115:J143">I115/G115*100</f>
        <v>23.651634869714815</v>
      </c>
      <c r="K115" s="48">
        <f aca="true" t="shared" si="5" ref="K115:K143">I115/H115*100</f>
        <v>24.43013403570122</v>
      </c>
      <c r="L115" s="29">
        <v>0</v>
      </c>
    </row>
    <row r="116" spans="5:12" ht="12.75">
      <c r="E116" s="61" t="s">
        <v>145</v>
      </c>
      <c r="F116" s="61" t="s">
        <v>146</v>
      </c>
      <c r="G116" s="31">
        <v>197683721</v>
      </c>
      <c r="H116" s="38">
        <v>191242494</v>
      </c>
      <c r="I116" s="38">
        <v>46544382</v>
      </c>
      <c r="J116" s="41">
        <f t="shared" si="4"/>
        <v>23.54487347999687</v>
      </c>
      <c r="K116" s="48">
        <f t="shared" si="5"/>
        <v>24.337886955186853</v>
      </c>
      <c r="L116" s="28">
        <v>0</v>
      </c>
    </row>
    <row r="117" spans="5:12" ht="12.75">
      <c r="E117" s="61" t="s">
        <v>147</v>
      </c>
      <c r="F117" s="61" t="s">
        <v>148</v>
      </c>
      <c r="G117" s="31">
        <v>197683721</v>
      </c>
      <c r="H117" s="38">
        <v>191242494</v>
      </c>
      <c r="I117" s="38">
        <v>46544382</v>
      </c>
      <c r="J117" s="41">
        <f t="shared" si="4"/>
        <v>23.54487347999687</v>
      </c>
      <c r="K117" s="48">
        <f t="shared" si="5"/>
        <v>24.337886955186853</v>
      </c>
      <c r="L117" s="28">
        <v>0</v>
      </c>
    </row>
    <row r="118" spans="5:12" ht="12.75">
      <c r="E118" s="61" t="s">
        <v>149</v>
      </c>
      <c r="F118" s="61" t="s">
        <v>150</v>
      </c>
      <c r="G118" s="31">
        <v>42664789</v>
      </c>
      <c r="H118" s="38">
        <v>41446986.61</v>
      </c>
      <c r="I118" s="38">
        <v>10301970</v>
      </c>
      <c r="J118" s="41">
        <f t="shared" si="4"/>
        <v>24.146304813554803</v>
      </c>
      <c r="K118" s="48">
        <f t="shared" si="5"/>
        <v>24.85577563680932</v>
      </c>
      <c r="L118" s="28">
        <v>0</v>
      </c>
    </row>
    <row r="119" spans="5:12" s="32" customFormat="1" ht="12.75">
      <c r="E119" s="8" t="s">
        <v>151</v>
      </c>
      <c r="F119" s="8" t="s">
        <v>152</v>
      </c>
      <c r="G119" s="33">
        <f>G120+G123+G124+G125+G126+G127+G134</f>
        <v>46430920</v>
      </c>
      <c r="H119" s="33">
        <f>H120+H123+H124+H125+H126+H127+H134</f>
        <v>49919280</v>
      </c>
      <c r="I119" s="34">
        <f>I120+I123+I124+I125+I126+I127+I134</f>
        <v>15754692.959999999</v>
      </c>
      <c r="J119" s="41">
        <f t="shared" si="4"/>
        <v>33.93146842664328</v>
      </c>
      <c r="K119" s="48">
        <f t="shared" si="5"/>
        <v>31.56033692793646</v>
      </c>
      <c r="L119" s="29">
        <v>0</v>
      </c>
    </row>
    <row r="120" spans="5:12" ht="12.75">
      <c r="E120" s="61" t="s">
        <v>153</v>
      </c>
      <c r="F120" s="61" t="s">
        <v>154</v>
      </c>
      <c r="G120" s="31">
        <v>6537140</v>
      </c>
      <c r="H120" s="38">
        <v>7104469</v>
      </c>
      <c r="I120" s="38">
        <v>3449387.14</v>
      </c>
      <c r="J120" s="41">
        <f t="shared" si="4"/>
        <v>52.765997668705275</v>
      </c>
      <c r="K120" s="48">
        <f t="shared" si="5"/>
        <v>48.55235683342415</v>
      </c>
      <c r="L120" s="28">
        <v>0</v>
      </c>
    </row>
    <row r="121" spans="5:12" ht="12.75">
      <c r="E121" s="55"/>
      <c r="F121" s="56"/>
      <c r="G121" s="57"/>
      <c r="H121" s="57"/>
      <c r="I121" s="83" t="s">
        <v>215</v>
      </c>
      <c r="J121" s="83"/>
      <c r="K121" s="83"/>
      <c r="L121" s="28"/>
    </row>
    <row r="122" spans="5:12" ht="12.75">
      <c r="E122" s="14">
        <v>1</v>
      </c>
      <c r="F122" s="14">
        <v>2</v>
      </c>
      <c r="G122" s="15">
        <v>3</v>
      </c>
      <c r="H122" s="15">
        <v>4</v>
      </c>
      <c r="I122" s="15">
        <v>5</v>
      </c>
      <c r="J122" s="16">
        <v>6</v>
      </c>
      <c r="K122" s="16">
        <v>7</v>
      </c>
      <c r="L122" s="28"/>
    </row>
    <row r="123" spans="5:12" ht="12.75">
      <c r="E123" s="61" t="s">
        <v>155</v>
      </c>
      <c r="F123" s="61" t="s">
        <v>156</v>
      </c>
      <c r="G123" s="31">
        <v>556600</v>
      </c>
      <c r="H123" s="38">
        <v>545800</v>
      </c>
      <c r="I123" s="38">
        <v>0</v>
      </c>
      <c r="J123" s="41">
        <f t="shared" si="4"/>
        <v>0</v>
      </c>
      <c r="K123" s="48">
        <f t="shared" si="5"/>
        <v>0</v>
      </c>
      <c r="L123" s="28">
        <v>0</v>
      </c>
    </row>
    <row r="124" spans="5:12" ht="12.75">
      <c r="E124" s="61" t="s">
        <v>157</v>
      </c>
      <c r="F124" s="61" t="s">
        <v>158</v>
      </c>
      <c r="G124" s="31">
        <v>4428800</v>
      </c>
      <c r="H124" s="38">
        <v>4491151</v>
      </c>
      <c r="I124" s="38">
        <v>872275.96</v>
      </c>
      <c r="J124" s="41">
        <f t="shared" si="4"/>
        <v>19.695537391618494</v>
      </c>
      <c r="K124" s="48">
        <f t="shared" si="5"/>
        <v>19.422102708192178</v>
      </c>
      <c r="L124" s="28">
        <v>0</v>
      </c>
    </row>
    <row r="125" spans="5:12" ht="12.75">
      <c r="E125" s="61" t="s">
        <v>159</v>
      </c>
      <c r="F125" s="61" t="s">
        <v>160</v>
      </c>
      <c r="G125" s="31">
        <v>14306860</v>
      </c>
      <c r="H125" s="38">
        <v>15910400</v>
      </c>
      <c r="I125" s="38">
        <v>1848593.0099999998</v>
      </c>
      <c r="J125" s="41">
        <f t="shared" si="4"/>
        <v>12.921025368249914</v>
      </c>
      <c r="K125" s="48">
        <f t="shared" si="5"/>
        <v>11.618771432522122</v>
      </c>
      <c r="L125" s="28">
        <v>0</v>
      </c>
    </row>
    <row r="126" spans="5:12" ht="12.75">
      <c r="E126" s="61" t="s">
        <v>161</v>
      </c>
      <c r="F126" s="61" t="s">
        <v>162</v>
      </c>
      <c r="G126" s="31">
        <v>229500</v>
      </c>
      <c r="H126" s="38">
        <v>229500</v>
      </c>
      <c r="I126" s="38">
        <v>35481.43</v>
      </c>
      <c r="J126" s="41">
        <f t="shared" si="4"/>
        <v>15.460318082788671</v>
      </c>
      <c r="K126" s="48">
        <f t="shared" si="5"/>
        <v>15.460318082788671</v>
      </c>
      <c r="L126" s="28">
        <v>0</v>
      </c>
    </row>
    <row r="127" spans="5:12" ht="12.75">
      <c r="E127" s="61" t="s">
        <v>163</v>
      </c>
      <c r="F127" s="61" t="s">
        <v>164</v>
      </c>
      <c r="G127" s="35">
        <f>G128+G129+G130+G131+G132+G133</f>
        <v>20324720</v>
      </c>
      <c r="H127" s="35">
        <f>H128+H129+H130+H131+H132+H133</f>
        <v>21130660</v>
      </c>
      <c r="I127" s="35">
        <f>I128+I129+I130+I131+I132+I133</f>
        <v>9548955.42</v>
      </c>
      <c r="J127" s="41">
        <f t="shared" si="4"/>
        <v>46.981977709902026</v>
      </c>
      <c r="K127" s="48">
        <f t="shared" si="5"/>
        <v>45.19004811018681</v>
      </c>
      <c r="L127" s="28">
        <v>0</v>
      </c>
    </row>
    <row r="128" spans="5:12" ht="12.75">
      <c r="E128" s="61" t="s">
        <v>165</v>
      </c>
      <c r="F128" s="61" t="s">
        <v>166</v>
      </c>
      <c r="G128" s="31">
        <v>2899200</v>
      </c>
      <c r="H128" s="38">
        <v>3391200</v>
      </c>
      <c r="I128" s="38">
        <v>2145880</v>
      </c>
      <c r="J128" s="41">
        <f t="shared" si="4"/>
        <v>74.01628035320088</v>
      </c>
      <c r="K128" s="48">
        <f t="shared" si="5"/>
        <v>63.27789573012503</v>
      </c>
      <c r="L128" s="28">
        <v>0</v>
      </c>
    </row>
    <row r="129" spans="5:12" ht="12.75">
      <c r="E129" s="61" t="s">
        <v>167</v>
      </c>
      <c r="F129" s="61" t="s">
        <v>168</v>
      </c>
      <c r="G129" s="31">
        <v>550200</v>
      </c>
      <c r="H129" s="38">
        <v>580200</v>
      </c>
      <c r="I129" s="38">
        <v>143965</v>
      </c>
      <c r="J129" s="41">
        <f t="shared" si="4"/>
        <v>26.16593965830607</v>
      </c>
      <c r="K129" s="48">
        <f t="shared" si="5"/>
        <v>24.812995518786625</v>
      </c>
      <c r="L129" s="28">
        <v>0</v>
      </c>
    </row>
    <row r="130" spans="5:12" ht="12.75">
      <c r="E130" s="61" t="s">
        <v>169</v>
      </c>
      <c r="F130" s="61" t="s">
        <v>170</v>
      </c>
      <c r="G130" s="31">
        <v>10883800</v>
      </c>
      <c r="H130" s="38">
        <v>11095700</v>
      </c>
      <c r="I130" s="38">
        <v>3976209</v>
      </c>
      <c r="J130" s="41">
        <f t="shared" si="4"/>
        <v>36.53327881805987</v>
      </c>
      <c r="K130" s="48">
        <f t="shared" si="5"/>
        <v>35.835584956334436</v>
      </c>
      <c r="L130" s="28">
        <v>0</v>
      </c>
    </row>
    <row r="131" spans="5:12" ht="12.75">
      <c r="E131" s="61" t="s">
        <v>171</v>
      </c>
      <c r="F131" s="61" t="s">
        <v>172</v>
      </c>
      <c r="G131" s="31">
        <v>3023100</v>
      </c>
      <c r="H131" s="38">
        <v>2962700</v>
      </c>
      <c r="I131" s="38">
        <v>1395978</v>
      </c>
      <c r="J131" s="41">
        <f t="shared" si="4"/>
        <v>46.17703681651285</v>
      </c>
      <c r="K131" s="48">
        <f t="shared" si="5"/>
        <v>47.118439261484454</v>
      </c>
      <c r="L131" s="28">
        <v>0</v>
      </c>
    </row>
    <row r="132" spans="5:12" ht="25.5">
      <c r="E132" s="61" t="s">
        <v>173</v>
      </c>
      <c r="F132" s="61" t="s">
        <v>174</v>
      </c>
      <c r="G132" s="31">
        <v>2270420</v>
      </c>
      <c r="H132" s="38">
        <v>2402860</v>
      </c>
      <c r="I132" s="38">
        <v>1188935</v>
      </c>
      <c r="J132" s="41">
        <f t="shared" si="4"/>
        <v>52.366302270064566</v>
      </c>
      <c r="K132" s="48">
        <f t="shared" si="5"/>
        <v>49.47999467301466</v>
      </c>
      <c r="L132" s="28">
        <v>0</v>
      </c>
    </row>
    <row r="133" spans="5:12" ht="12.75">
      <c r="E133" s="61" t="s">
        <v>175</v>
      </c>
      <c r="F133" s="61" t="s">
        <v>176</v>
      </c>
      <c r="G133" s="31">
        <v>698000</v>
      </c>
      <c r="H133" s="38">
        <v>698000</v>
      </c>
      <c r="I133" s="38">
        <v>697988.42</v>
      </c>
      <c r="J133" s="41">
        <f t="shared" si="4"/>
        <v>99.99834097421204</v>
      </c>
      <c r="K133" s="48">
        <f t="shared" si="5"/>
        <v>99.99834097421204</v>
      </c>
      <c r="L133" s="28">
        <v>0</v>
      </c>
    </row>
    <row r="134" spans="5:12" s="32" customFormat="1" ht="25.5">
      <c r="E134" s="61" t="s">
        <v>177</v>
      </c>
      <c r="F134" s="61" t="s">
        <v>178</v>
      </c>
      <c r="G134" s="31">
        <f>G135</f>
        <v>47300</v>
      </c>
      <c r="H134" s="31">
        <f>H135</f>
        <v>507300</v>
      </c>
      <c r="I134" s="31">
        <f>I135</f>
        <v>0</v>
      </c>
      <c r="J134" s="41">
        <f t="shared" si="4"/>
        <v>0</v>
      </c>
      <c r="K134" s="48">
        <f t="shared" si="5"/>
        <v>0</v>
      </c>
      <c r="L134" s="29">
        <v>0</v>
      </c>
    </row>
    <row r="135" spans="5:12" ht="38.25">
      <c r="E135" s="61" t="s">
        <v>179</v>
      </c>
      <c r="F135" s="61" t="s">
        <v>180</v>
      </c>
      <c r="G135" s="31">
        <v>47300</v>
      </c>
      <c r="H135" s="38">
        <v>507300</v>
      </c>
      <c r="I135" s="38">
        <v>0</v>
      </c>
      <c r="J135" s="41">
        <f t="shared" si="4"/>
        <v>0</v>
      </c>
      <c r="K135" s="48">
        <f t="shared" si="5"/>
        <v>0</v>
      </c>
      <c r="L135" s="28">
        <v>0</v>
      </c>
    </row>
    <row r="136" spans="5:12" s="32" customFormat="1" ht="12.75">
      <c r="E136" s="8" t="s">
        <v>181</v>
      </c>
      <c r="F136" s="8" t="s">
        <v>182</v>
      </c>
      <c r="G136" s="33">
        <f>G137+G138</f>
        <v>30287700</v>
      </c>
      <c r="H136" s="33">
        <f>H137+H138</f>
        <v>35676137</v>
      </c>
      <c r="I136" s="34">
        <f>I137+I138</f>
        <v>7712704</v>
      </c>
      <c r="J136" s="41">
        <f t="shared" si="4"/>
        <v>25.464805845277127</v>
      </c>
      <c r="K136" s="48">
        <f t="shared" si="5"/>
        <v>21.618663478055375</v>
      </c>
      <c r="L136" s="29">
        <v>0</v>
      </c>
    </row>
    <row r="137" spans="5:12" ht="25.5">
      <c r="E137" s="61" t="s">
        <v>183</v>
      </c>
      <c r="F137" s="61" t="s">
        <v>184</v>
      </c>
      <c r="G137" s="31">
        <v>29577700</v>
      </c>
      <c r="H137" s="38">
        <v>34286137</v>
      </c>
      <c r="I137" s="38">
        <v>6532704</v>
      </c>
      <c r="J137" s="41">
        <f t="shared" si="4"/>
        <v>22.086585501915295</v>
      </c>
      <c r="K137" s="48">
        <f t="shared" si="5"/>
        <v>19.053485086406788</v>
      </c>
      <c r="L137" s="28">
        <v>0</v>
      </c>
    </row>
    <row r="138" spans="5:12" ht="25.5">
      <c r="E138" s="61" t="s">
        <v>185</v>
      </c>
      <c r="F138" s="61" t="s">
        <v>186</v>
      </c>
      <c r="G138" s="31">
        <v>710000</v>
      </c>
      <c r="H138" s="38">
        <v>1390000</v>
      </c>
      <c r="I138" s="38">
        <v>1180000</v>
      </c>
      <c r="J138" s="41">
        <f t="shared" si="4"/>
        <v>166.19718309859155</v>
      </c>
      <c r="K138" s="48">
        <f t="shared" si="5"/>
        <v>84.89208633093526</v>
      </c>
      <c r="L138" s="28">
        <v>0</v>
      </c>
    </row>
    <row r="139" spans="5:12" s="32" customFormat="1" ht="12.75">
      <c r="E139" s="8" t="s">
        <v>187</v>
      </c>
      <c r="F139" s="8" t="s">
        <v>188</v>
      </c>
      <c r="G139" s="33">
        <f>G140</f>
        <v>1612750</v>
      </c>
      <c r="H139" s="33">
        <f>H140</f>
        <v>2112750</v>
      </c>
      <c r="I139" s="34">
        <f>I140</f>
        <v>714529.04</v>
      </c>
      <c r="J139" s="41">
        <f t="shared" si="4"/>
        <v>44.305009455898315</v>
      </c>
      <c r="K139" s="48">
        <f t="shared" si="5"/>
        <v>33.81985753165306</v>
      </c>
      <c r="L139" s="29">
        <v>0</v>
      </c>
    </row>
    <row r="140" spans="5:12" ht="12.75">
      <c r="E140" s="61" t="s">
        <v>189</v>
      </c>
      <c r="F140" s="61" t="s">
        <v>190</v>
      </c>
      <c r="G140" s="31">
        <v>1612750</v>
      </c>
      <c r="H140" s="38">
        <v>2112750</v>
      </c>
      <c r="I140" s="38">
        <v>714529.04</v>
      </c>
      <c r="J140" s="41">
        <f t="shared" si="4"/>
        <v>44.305009455898315</v>
      </c>
      <c r="K140" s="48">
        <f t="shared" si="5"/>
        <v>33.81985753165306</v>
      </c>
      <c r="L140" s="28">
        <v>0</v>
      </c>
    </row>
    <row r="141" spans="5:12" s="32" customFormat="1" ht="12.75">
      <c r="E141" s="8" t="s">
        <v>191</v>
      </c>
      <c r="F141" s="8" t="s">
        <v>192</v>
      </c>
      <c r="G141" s="33">
        <v>153300</v>
      </c>
      <c r="H141" s="36">
        <v>177456</v>
      </c>
      <c r="I141" s="36">
        <v>21209</v>
      </c>
      <c r="J141" s="41">
        <f t="shared" si="4"/>
        <v>13.834964122635354</v>
      </c>
      <c r="K141" s="48">
        <f t="shared" si="5"/>
        <v>11.951695068073212</v>
      </c>
      <c r="L141" s="29">
        <v>0</v>
      </c>
    </row>
    <row r="142" spans="5:12" s="32" customFormat="1" ht="12.75">
      <c r="E142" s="8" t="s">
        <v>61</v>
      </c>
      <c r="F142" s="8" t="s">
        <v>193</v>
      </c>
      <c r="G142" s="33">
        <v>100000</v>
      </c>
      <c r="H142" s="36">
        <v>100000</v>
      </c>
      <c r="I142" s="36">
        <v>0</v>
      </c>
      <c r="J142" s="41">
        <f t="shared" si="4"/>
        <v>0</v>
      </c>
      <c r="K142" s="48">
        <f t="shared" si="5"/>
        <v>0</v>
      </c>
      <c r="L142" s="29">
        <v>0</v>
      </c>
    </row>
    <row r="143" spans="5:12" ht="12.75">
      <c r="E143" s="75" t="s">
        <v>66</v>
      </c>
      <c r="F143" s="75"/>
      <c r="G143" s="34">
        <f>G114+G142</f>
        <v>318933180</v>
      </c>
      <c r="H143" s="37">
        <f>H114+H142</f>
        <v>320675103.61</v>
      </c>
      <c r="I143" s="37">
        <f>I114+I142</f>
        <v>81049487</v>
      </c>
      <c r="J143" s="41">
        <f t="shared" si="4"/>
        <v>25.41268581713574</v>
      </c>
      <c r="K143" s="48">
        <f t="shared" si="5"/>
        <v>25.27464280437907</v>
      </c>
      <c r="L143" s="29">
        <v>0</v>
      </c>
    </row>
    <row r="144" spans="10:11" ht="12.75">
      <c r="J144" s="43"/>
      <c r="K144" s="43"/>
    </row>
    <row r="145" ht="12.75">
      <c r="E145" s="19" t="s">
        <v>212</v>
      </c>
    </row>
    <row r="146" spans="5:11" ht="12.75">
      <c r="E146" s="67" t="s">
        <v>135</v>
      </c>
      <c r="F146" s="67" t="s">
        <v>0</v>
      </c>
      <c r="G146" s="67" t="s">
        <v>136</v>
      </c>
      <c r="H146" s="67" t="s">
        <v>137</v>
      </c>
      <c r="I146" s="67" t="s">
        <v>69</v>
      </c>
      <c r="J146" s="71" t="s">
        <v>70</v>
      </c>
      <c r="K146" s="72"/>
    </row>
    <row r="147" spans="5:11" ht="76.5">
      <c r="E147" s="67"/>
      <c r="F147" s="67"/>
      <c r="G147" s="68"/>
      <c r="H147" s="68"/>
      <c r="I147" s="68"/>
      <c r="J147" s="45" t="s">
        <v>138</v>
      </c>
      <c r="K147" s="45" t="s">
        <v>139</v>
      </c>
    </row>
    <row r="148" spans="5:11" ht="12.75">
      <c r="E148" s="14">
        <v>1</v>
      </c>
      <c r="F148" s="14">
        <v>2</v>
      </c>
      <c r="G148" s="15">
        <v>3</v>
      </c>
      <c r="H148" s="15">
        <v>4</v>
      </c>
      <c r="I148" s="15">
        <v>5</v>
      </c>
      <c r="J148" s="45">
        <v>6</v>
      </c>
      <c r="K148" s="45">
        <v>7</v>
      </c>
    </row>
    <row r="149" spans="5:11" s="32" customFormat="1" ht="12.75">
      <c r="E149" s="8" t="s">
        <v>18</v>
      </c>
      <c r="F149" s="8" t="s">
        <v>142</v>
      </c>
      <c r="G149" s="26">
        <f>G150+G154+G162</f>
        <v>8457891</v>
      </c>
      <c r="H149" s="51">
        <f>H150+H154+H162</f>
        <v>12349368.229999999</v>
      </c>
      <c r="I149" s="51">
        <f>I150+I154+I162</f>
        <v>3324883.98</v>
      </c>
      <c r="J149" s="53">
        <f>I149/G149*100</f>
        <v>39.31102895509058</v>
      </c>
      <c r="K149" s="53">
        <f>I149/H149*100</f>
        <v>26.92351477481209</v>
      </c>
    </row>
    <row r="150" spans="5:11" s="32" customFormat="1" ht="25.5">
      <c r="E150" s="8" t="s">
        <v>143</v>
      </c>
      <c r="F150" s="8" t="s">
        <v>144</v>
      </c>
      <c r="G150" s="26">
        <f>G151+G153</f>
        <v>997100</v>
      </c>
      <c r="H150" s="26">
        <f>H151+H153</f>
        <v>997100</v>
      </c>
      <c r="I150" s="4">
        <f>I151+I153</f>
        <v>207248.47</v>
      </c>
      <c r="J150" s="53">
        <f aca="true" t="shared" si="6" ref="J150:J171">I150/G150*100</f>
        <v>20.785123859191657</v>
      </c>
      <c r="K150" s="53">
        <f aca="true" t="shared" si="7" ref="K150:K171">I150/H150*100</f>
        <v>20.785123859191657</v>
      </c>
    </row>
    <row r="151" spans="5:11" ht="12.75">
      <c r="E151" s="61" t="s">
        <v>145</v>
      </c>
      <c r="F151" s="61" t="s">
        <v>146</v>
      </c>
      <c r="G151" s="21">
        <v>790000</v>
      </c>
      <c r="H151" s="49">
        <v>790000</v>
      </c>
      <c r="I151" s="49">
        <v>169875.81</v>
      </c>
      <c r="J151" s="54">
        <f t="shared" si="6"/>
        <v>21.503267088607593</v>
      </c>
      <c r="K151" s="54">
        <f t="shared" si="7"/>
        <v>21.503267088607593</v>
      </c>
    </row>
    <row r="152" spans="5:11" ht="12.75">
      <c r="E152" s="61" t="s">
        <v>147</v>
      </c>
      <c r="F152" s="61" t="s">
        <v>148</v>
      </c>
      <c r="G152" s="21">
        <v>790000</v>
      </c>
      <c r="H152" s="49">
        <v>790000</v>
      </c>
      <c r="I152" s="49">
        <v>169875.81</v>
      </c>
      <c r="J152" s="54">
        <f t="shared" si="6"/>
        <v>21.503267088607593</v>
      </c>
      <c r="K152" s="54">
        <f t="shared" si="7"/>
        <v>21.503267088607593</v>
      </c>
    </row>
    <row r="153" spans="5:11" ht="12.75">
      <c r="E153" s="61" t="s">
        <v>149</v>
      </c>
      <c r="F153" s="61" t="s">
        <v>150</v>
      </c>
      <c r="G153" s="21">
        <v>207100</v>
      </c>
      <c r="H153" s="49">
        <v>207100</v>
      </c>
      <c r="I153" s="49">
        <v>37372.66</v>
      </c>
      <c r="J153" s="54">
        <f t="shared" si="6"/>
        <v>18.045707387735398</v>
      </c>
      <c r="K153" s="54">
        <f t="shared" si="7"/>
        <v>18.045707387735398</v>
      </c>
    </row>
    <row r="154" spans="5:11" s="32" customFormat="1" ht="12.75">
      <c r="E154" s="8" t="s">
        <v>151</v>
      </c>
      <c r="F154" s="8" t="s">
        <v>152</v>
      </c>
      <c r="G154" s="26">
        <f>G155+G156+G157+G158+G159</f>
        <v>7444791</v>
      </c>
      <c r="H154" s="23">
        <f>H155+H156+H157+H158+H159</f>
        <v>11336261.739999998</v>
      </c>
      <c r="I154" s="23">
        <f>I155+I156+I157+I158+I159</f>
        <v>3117587.2199999997</v>
      </c>
      <c r="J154" s="53">
        <f t="shared" si="6"/>
        <v>41.876087857939865</v>
      </c>
      <c r="K154" s="53">
        <f t="shared" si="7"/>
        <v>27.501016574093324</v>
      </c>
    </row>
    <row r="155" spans="5:11" ht="12.75">
      <c r="E155" s="61" t="s">
        <v>153</v>
      </c>
      <c r="F155" s="61" t="s">
        <v>154</v>
      </c>
      <c r="G155" s="21">
        <v>458600</v>
      </c>
      <c r="H155" s="49">
        <v>3193382.6799999997</v>
      </c>
      <c r="I155" s="49">
        <v>2305601.4299999997</v>
      </c>
      <c r="J155" s="54">
        <f t="shared" si="6"/>
        <v>502.74780418665495</v>
      </c>
      <c r="K155" s="54">
        <f t="shared" si="7"/>
        <v>72.19934661886498</v>
      </c>
    </row>
    <row r="156" spans="5:11" ht="12.75">
      <c r="E156" s="61" t="s">
        <v>155</v>
      </c>
      <c r="F156" s="61" t="s">
        <v>156</v>
      </c>
      <c r="G156" s="21"/>
      <c r="H156" s="49">
        <v>49900</v>
      </c>
      <c r="I156" s="49">
        <v>39809.42</v>
      </c>
      <c r="J156" s="54"/>
      <c r="K156" s="54">
        <f t="shared" si="7"/>
        <v>79.77839679358716</v>
      </c>
    </row>
    <row r="157" spans="5:11" ht="12.75">
      <c r="E157" s="61" t="s">
        <v>157</v>
      </c>
      <c r="F157" s="61" t="s">
        <v>158</v>
      </c>
      <c r="G157" s="21">
        <v>5236831</v>
      </c>
      <c r="H157" s="49">
        <v>6343619.06</v>
      </c>
      <c r="I157" s="49">
        <v>746341.1499999999</v>
      </c>
      <c r="J157" s="54">
        <f t="shared" si="6"/>
        <v>14.251770775111893</v>
      </c>
      <c r="K157" s="54">
        <f t="shared" si="7"/>
        <v>11.765226488868011</v>
      </c>
    </row>
    <row r="158" spans="5:11" ht="12.75">
      <c r="E158" s="61" t="s">
        <v>159</v>
      </c>
      <c r="F158" s="61" t="s">
        <v>160</v>
      </c>
      <c r="G158" s="21">
        <v>232500</v>
      </c>
      <c r="H158" s="49">
        <v>232500</v>
      </c>
      <c r="I158" s="49">
        <v>21915.22</v>
      </c>
      <c r="J158" s="54">
        <f t="shared" si="6"/>
        <v>9.425901075268818</v>
      </c>
      <c r="K158" s="54">
        <f t="shared" si="7"/>
        <v>9.425901075268818</v>
      </c>
    </row>
    <row r="159" spans="5:11" ht="25.5">
      <c r="E159" s="61" t="s">
        <v>177</v>
      </c>
      <c r="F159" s="61" t="s">
        <v>178</v>
      </c>
      <c r="G159" s="21">
        <f>G160+G161</f>
        <v>1516860</v>
      </c>
      <c r="H159" s="21">
        <f>H160+H161</f>
        <v>1516860</v>
      </c>
      <c r="I159" s="21">
        <f>I160+I161</f>
        <v>3920</v>
      </c>
      <c r="J159" s="54">
        <f t="shared" si="6"/>
        <v>0.258428595915246</v>
      </c>
      <c r="K159" s="54">
        <f t="shared" si="7"/>
        <v>0.258428595915246</v>
      </c>
    </row>
    <row r="160" spans="5:11" ht="38.25">
      <c r="E160" s="61" t="s">
        <v>195</v>
      </c>
      <c r="F160" s="61" t="s">
        <v>196</v>
      </c>
      <c r="G160" s="21">
        <v>1506860</v>
      </c>
      <c r="H160" s="22">
        <v>1506860</v>
      </c>
      <c r="I160" s="22">
        <v>3920</v>
      </c>
      <c r="J160" s="54">
        <f t="shared" si="6"/>
        <v>0.26014360989076624</v>
      </c>
      <c r="K160" s="54">
        <f t="shared" si="7"/>
        <v>0.26014360989076624</v>
      </c>
    </row>
    <row r="161" spans="5:11" ht="38.25">
      <c r="E161" s="61" t="s">
        <v>179</v>
      </c>
      <c r="F161" s="61" t="s">
        <v>180</v>
      </c>
      <c r="G161" s="21">
        <v>10000</v>
      </c>
      <c r="H161" s="22">
        <v>10000</v>
      </c>
      <c r="I161" s="22">
        <v>0</v>
      </c>
      <c r="J161" s="54">
        <f t="shared" si="6"/>
        <v>0</v>
      </c>
      <c r="K161" s="54">
        <f t="shared" si="7"/>
        <v>0</v>
      </c>
    </row>
    <row r="162" spans="5:11" s="32" customFormat="1" ht="12" customHeight="1">
      <c r="E162" s="8" t="s">
        <v>191</v>
      </c>
      <c r="F162" s="8" t="s">
        <v>192</v>
      </c>
      <c r="G162" s="26">
        <v>16000</v>
      </c>
      <c r="H162" s="50">
        <v>16006.49</v>
      </c>
      <c r="I162" s="50">
        <v>48.29</v>
      </c>
      <c r="J162" s="53">
        <f t="shared" si="6"/>
        <v>0.3018125</v>
      </c>
      <c r="K162" s="53">
        <f t="shared" si="7"/>
        <v>0.30169012694225905</v>
      </c>
    </row>
    <row r="163" spans="5:11" s="32" customFormat="1" ht="12.75">
      <c r="E163" s="8" t="s">
        <v>21</v>
      </c>
      <c r="F163" s="8" t="s">
        <v>197</v>
      </c>
      <c r="G163" s="26">
        <f>G164+G168</f>
        <v>27578919</v>
      </c>
      <c r="H163" s="51">
        <f>H164+H168</f>
        <v>28075367</v>
      </c>
      <c r="I163" s="51">
        <f>I164+I168</f>
        <v>1816817.35</v>
      </c>
      <c r="J163" s="53">
        <f t="shared" si="6"/>
        <v>6.58770327437417</v>
      </c>
      <c r="K163" s="53">
        <f t="shared" si="7"/>
        <v>6.471214962212249</v>
      </c>
    </row>
    <row r="164" spans="5:11" s="32" customFormat="1" ht="12.75">
      <c r="E164" s="8" t="s">
        <v>198</v>
      </c>
      <c r="F164" s="8" t="s">
        <v>199</v>
      </c>
      <c r="G164" s="4">
        <f>G165+G166</f>
        <v>22007919</v>
      </c>
      <c r="H164" s="4">
        <f>H165+H166</f>
        <v>22504367</v>
      </c>
      <c r="I164" s="4">
        <f>I165+I166</f>
        <v>1216817.35</v>
      </c>
      <c r="J164" s="53">
        <f t="shared" si="6"/>
        <v>5.528997766667535</v>
      </c>
      <c r="K164" s="53">
        <f t="shared" si="7"/>
        <v>5.407027667119009</v>
      </c>
    </row>
    <row r="165" spans="5:11" ht="25.5">
      <c r="E165" s="61" t="s">
        <v>200</v>
      </c>
      <c r="F165" s="61" t="s">
        <v>201</v>
      </c>
      <c r="G165" s="21">
        <v>1987919</v>
      </c>
      <c r="H165" s="22">
        <v>2484367</v>
      </c>
      <c r="I165" s="22">
        <v>766880.51</v>
      </c>
      <c r="J165" s="54">
        <f t="shared" si="6"/>
        <v>38.57705017156132</v>
      </c>
      <c r="K165" s="54">
        <f t="shared" si="7"/>
        <v>30.86824571409941</v>
      </c>
    </row>
    <row r="166" spans="5:11" ht="12.75">
      <c r="E166" s="61" t="s">
        <v>202</v>
      </c>
      <c r="F166" s="61" t="s">
        <v>203</v>
      </c>
      <c r="G166" s="21">
        <v>20020000</v>
      </c>
      <c r="H166" s="49">
        <v>20020000</v>
      </c>
      <c r="I166" s="49">
        <v>449936.84</v>
      </c>
      <c r="J166" s="54">
        <f t="shared" si="6"/>
        <v>2.247436763236763</v>
      </c>
      <c r="K166" s="54">
        <f t="shared" si="7"/>
        <v>2.247436763236763</v>
      </c>
    </row>
    <row r="167" spans="5:11" ht="25.5">
      <c r="E167" s="61" t="s">
        <v>204</v>
      </c>
      <c r="F167" s="61" t="s">
        <v>205</v>
      </c>
      <c r="G167" s="21">
        <v>20020000</v>
      </c>
      <c r="H167" s="22">
        <v>20020000</v>
      </c>
      <c r="I167" s="22">
        <v>449936.84</v>
      </c>
      <c r="J167" s="54">
        <f t="shared" si="6"/>
        <v>2.247436763236763</v>
      </c>
      <c r="K167" s="54">
        <f t="shared" si="7"/>
        <v>2.247436763236763</v>
      </c>
    </row>
    <row r="168" spans="5:13" s="32" customFormat="1" ht="12.75">
      <c r="E168" s="8" t="s">
        <v>206</v>
      </c>
      <c r="F168" s="8" t="s">
        <v>207</v>
      </c>
      <c r="G168" s="26">
        <f>G169+G170</f>
        <v>5571000</v>
      </c>
      <c r="H168" s="25">
        <f>H169+H170</f>
        <v>5571000</v>
      </c>
      <c r="I168" s="25">
        <f>I169+I170</f>
        <v>600000</v>
      </c>
      <c r="J168" s="53">
        <f t="shared" si="6"/>
        <v>10.770059235325794</v>
      </c>
      <c r="K168" s="53">
        <f t="shared" si="7"/>
        <v>10.770059235325794</v>
      </c>
      <c r="L168" s="52"/>
      <c r="M168" s="52"/>
    </row>
    <row r="169" spans="5:13" ht="25.5">
      <c r="E169" s="61" t="s">
        <v>208</v>
      </c>
      <c r="F169" s="61" t="s">
        <v>209</v>
      </c>
      <c r="G169" s="21">
        <v>1080000</v>
      </c>
      <c r="H169" s="22">
        <v>1080000</v>
      </c>
      <c r="I169" s="22">
        <v>0</v>
      </c>
      <c r="J169" s="54">
        <f t="shared" si="6"/>
        <v>0</v>
      </c>
      <c r="K169" s="54">
        <f t="shared" si="7"/>
        <v>0</v>
      </c>
      <c r="L169" s="43"/>
      <c r="M169" s="43"/>
    </row>
    <row r="170" spans="5:11" ht="25.5">
      <c r="E170" s="61" t="s">
        <v>210</v>
      </c>
      <c r="F170" s="61" t="s">
        <v>211</v>
      </c>
      <c r="G170" s="21">
        <v>4491000</v>
      </c>
      <c r="H170" s="22">
        <v>4491000</v>
      </c>
      <c r="I170" s="22">
        <v>600000</v>
      </c>
      <c r="J170" s="54">
        <f t="shared" si="6"/>
        <v>13.360053440213763</v>
      </c>
      <c r="K170" s="54">
        <f t="shared" si="7"/>
        <v>13.360053440213763</v>
      </c>
    </row>
    <row r="171" spans="5:11" ht="26.25" customHeight="1">
      <c r="E171" s="69" t="s">
        <v>66</v>
      </c>
      <c r="F171" s="70"/>
      <c r="G171" s="26">
        <f>G149+G163</f>
        <v>36036810</v>
      </c>
      <c r="H171" s="4">
        <f>H149+H163</f>
        <v>40424735.23</v>
      </c>
      <c r="I171" s="4">
        <f>I149+I163</f>
        <v>5141701.33</v>
      </c>
      <c r="J171" s="53">
        <f t="shared" si="6"/>
        <v>14.267914751610922</v>
      </c>
      <c r="K171" s="53">
        <f t="shared" si="7"/>
        <v>12.719196058417822</v>
      </c>
    </row>
    <row r="173" spans="5:11" ht="15.75">
      <c r="E173" s="60" t="s">
        <v>213</v>
      </c>
      <c r="F173" s="60"/>
      <c r="G173" s="60"/>
      <c r="H173" s="60"/>
      <c r="I173" s="60"/>
      <c r="J173" s="66" t="s">
        <v>214</v>
      </c>
      <c r="K173" s="66"/>
    </row>
    <row r="174" spans="5:11" ht="15.75">
      <c r="E174" s="60"/>
      <c r="F174" s="60"/>
      <c r="G174" s="60"/>
      <c r="H174" s="60"/>
      <c r="I174" s="60"/>
      <c r="J174" s="60"/>
      <c r="K174" s="60"/>
    </row>
  </sheetData>
  <sheetProtection/>
  <mergeCells count="42">
    <mergeCell ref="I78:K78"/>
    <mergeCell ref="I121:K121"/>
    <mergeCell ref="H7:H8"/>
    <mergeCell ref="I7:I8"/>
    <mergeCell ref="J7:K7"/>
    <mergeCell ref="J73:K73"/>
    <mergeCell ref="E73:E74"/>
    <mergeCell ref="F73:F74"/>
    <mergeCell ref="G73:G74"/>
    <mergeCell ref="H73:H74"/>
    <mergeCell ref="I73:I74"/>
    <mergeCell ref="G7:G8"/>
    <mergeCell ref="E72:F72"/>
    <mergeCell ref="I34:K34"/>
    <mergeCell ref="E69:F69"/>
    <mergeCell ref="E1:F1"/>
    <mergeCell ref="E4:K4"/>
    <mergeCell ref="E5:K5"/>
    <mergeCell ref="E6:F6"/>
    <mergeCell ref="E7:E8"/>
    <mergeCell ref="E65:F65"/>
    <mergeCell ref="I2:K2"/>
    <mergeCell ref="F7:F8"/>
    <mergeCell ref="E171:F171"/>
    <mergeCell ref="E110:F110"/>
    <mergeCell ref="L111:L112"/>
    <mergeCell ref="E143:F143"/>
    <mergeCell ref="G111:G112"/>
    <mergeCell ref="H111:H112"/>
    <mergeCell ref="I111:I112"/>
    <mergeCell ref="F111:F112"/>
    <mergeCell ref="J111:K111"/>
    <mergeCell ref="J173:K173"/>
    <mergeCell ref="E111:E112"/>
    <mergeCell ref="E146:E147"/>
    <mergeCell ref="F146:F147"/>
    <mergeCell ref="G146:G147"/>
    <mergeCell ref="E104:F104"/>
    <mergeCell ref="E107:F107"/>
    <mergeCell ref="H146:H147"/>
    <mergeCell ref="I146:I147"/>
    <mergeCell ref="J146:K146"/>
  </mergeCells>
  <printOptions/>
  <pageMargins left="0.2755905511811024" right="0.2755905511811024" top="0.2755905511811024" bottom="0.2755905511811024" header="0.5118110236220472" footer="0.5118110236220472"/>
  <pageSetup horizontalDpi="300" verticalDpi="300" orientation="portrait" pageOrder="overThenDown" paperSize="9" scale="80" r:id="rId1"/>
  <rowBreaks count="1" manualBreakCount="1">
    <brk id="115" max="1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Dyka</dc:creator>
  <cp:keywords/>
  <dc:description/>
  <cp:lastModifiedBy>ADMIN</cp:lastModifiedBy>
  <cp:lastPrinted>2024-05-21T10:10:51Z</cp:lastPrinted>
  <dcterms:created xsi:type="dcterms:W3CDTF">2024-04-03T07:11:46Z</dcterms:created>
  <dcterms:modified xsi:type="dcterms:W3CDTF">2024-05-21T10:11:00Z</dcterms:modified>
  <cp:category/>
  <cp:version/>
  <cp:contentType/>
  <cp:contentStatus/>
</cp:coreProperties>
</file>