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<sst xmlns="http://schemas.openxmlformats.org/spreadsheetml/2006/main" count="409" uniqueCount="245">
  <si>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</si>
  <si>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</si>
  <si>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</si>
  <si>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</si>
  <si>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</si>
  <si>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</si>
  <si>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</si>
  <si>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</si>
  <si>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</si>
  <si>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</si>
  <si>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</si>
  <si>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</si>
  <si>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</si>
  <si>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</si>
  <si>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</si>
  <si>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</si>
  <si>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</si>
  <si>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</si>
  <si>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</si>
  <si>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</si>
  <si>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</si>
  <si>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2000</t>
  </si>
  <si>
    <t>Охорона здоров`я</t>
  </si>
  <si>
    <t>2010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</si>
  <si>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</si>
  <si>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</si>
  <si>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</si>
  <si>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</si>
  <si>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</si>
  <si>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3210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</si>
  <si>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</si>
  <si>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</si>
  <si>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</si>
  <si>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</si>
  <si>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</si>
  <si>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</si>
  <si>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</si>
  <si>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</si>
  <si>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</si>
  <si>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</si>
  <si>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</si>
  <si>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</si>
  <si>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</si>
  <si>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</si>
  <si>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</si>
  <si>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</si>
  <si>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</si>
  <si>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</si>
  <si>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</si>
  <si>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</si>
  <si>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</si>
  <si>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</si>
  <si>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</si>
  <si>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</si>
  <si>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</si>
  <si>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</si>
  <si>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</si>
  <si>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</si>
  <si>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</si>
  <si>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</si>
  <si>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</si>
  <si>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8230</t>
  </si>
  <si>
    <t>Інші заходи громадського порядку та безпеки</t>
  </si>
  <si>
    <t>Всього по бюджету</t>
  </si>
  <si>
    <t>Фактичне виконання</t>
  </si>
  <si>
    <t>Виконання %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</si>
  <si>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</si>
  <si>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</si>
  <si>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</si>
  <si>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Кошторисні призначення на рік з урахуванням змін</t>
  </si>
  <si>
    <t>Виконання (%)</t>
  </si>
  <si>
    <t>до кошторисних призначень на рік з урахуванням змін</t>
  </si>
  <si>
    <t>Разом видатків</t>
  </si>
  <si>
    <t>Всього</t>
  </si>
  <si>
    <t>Надання спеціальної освіти мистецькими школами</t>
  </si>
  <si>
    <t>Інша діяльність у сфері державного управління</t>
  </si>
  <si>
    <t>грн</t>
  </si>
  <si>
    <t>Економічна діяльність</t>
  </si>
  <si>
    <t>Членські внески до асоціацій органів місцевого самоврядування</t>
  </si>
  <si>
    <t>Інша діяльність</t>
  </si>
  <si>
    <t>Надання загальної середньої освіти міжшкільними ресурсними центрами</t>
  </si>
  <si>
    <t>0180</t>
  </si>
  <si>
    <t>1021</t>
  </si>
  <si>
    <t>1026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</si>
  <si>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</si>
  <si>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</si>
  <si>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</si>
  <si>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</si>
  <si>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</si>
  <si>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</si>
  <si>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</si>
  <si>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</si>
  <si>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</si>
  <si>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</si>
  <si>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</si>
  <si>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1080</t>
  </si>
  <si>
    <t>2111</t>
  </si>
  <si>
    <t>3033</t>
  </si>
  <si>
    <t xml:space="preserve">Компенсаційні виплати за пільговий проїзд автомобільним транспортом окремим категоріям громадян </t>
  </si>
  <si>
    <t xml:space="preserve">Утримання та забезпечення діяльності центрів соціальних служб 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</si>
  <si>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</si>
  <si>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</si>
  <si>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</si>
  <si>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7680</t>
  </si>
  <si>
    <t>КЕКВ</t>
  </si>
  <si>
    <t>Найменування показника</t>
  </si>
  <si>
    <t>до уточненого розпису на рік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</si>
  <si>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</si>
  <si>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</si>
  <si>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</si>
  <si>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</si>
  <si>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</si>
  <si>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</si>
  <si>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</si>
  <si>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</si>
  <si>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</si>
  <si>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</si>
  <si>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</si>
  <si>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</si>
  <si>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</si>
  <si>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</si>
  <si>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</si>
  <si>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</si>
  <si>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</si>
  <si>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</si>
  <si>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</si>
  <si>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</si>
  <si>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</si>
  <si>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</si>
  <si>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</si>
  <si>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</si>
  <si>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</si>
  <si>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</si>
  <si>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</si>
  <si>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</si>
  <si>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</si>
  <si>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</si>
  <si>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</si>
  <si>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</si>
  <si>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Оплата енергосервісу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</si>
  <si>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</si>
  <si>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</si>
  <si>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</si>
  <si>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</si>
  <si>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</si>
  <si>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</si>
  <si>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</si>
  <si>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</si>
  <si>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</si>
  <si>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</si>
  <si>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</si>
  <si>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</si>
  <si>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</si>
  <si>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</si>
  <si>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КАПІТАЛЬНІ ВИДАТКИ</t>
  </si>
  <si>
    <t>3200</t>
  </si>
  <si>
    <t>Капітальні трансферти</t>
  </si>
  <si>
    <t>Усього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</si>
  <si>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</si>
  <si>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</si>
  <si>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  інших об"єктів</t>
  </si>
  <si>
    <t>Затверджено розписом з урахуванням змін</t>
  </si>
  <si>
    <t>Виконання видаткової частини  бюджету Баришівської селищної територіальної громади</t>
  </si>
  <si>
    <t>Загальний фонд (програмна класифікація)</t>
  </si>
  <si>
    <t>Спеціальний фонд (програмна класифікація)</t>
  </si>
  <si>
    <t>ЗАГАЛЬНИЙ ФОНД (економічна класифікація)</t>
  </si>
  <si>
    <t>СПЕЦІАЛЬНИЙ ФОНД (економічна класифікація)</t>
  </si>
  <si>
    <t>3241</t>
  </si>
  <si>
    <t>Забезпечення діяльності інших закладів у сфері соціального захисту і соціального забезпечення</t>
  </si>
  <si>
    <t>7130</t>
  </si>
  <si>
    <t>Здійснення заходів із землеустрою</t>
  </si>
  <si>
    <t>8240</t>
  </si>
  <si>
    <t xml:space="preserve">Заходи та роботи з територіальної оборони </t>
  </si>
  <si>
    <t>Разом</t>
  </si>
  <si>
    <t>до затверджено розписом з урахуванням змін</t>
  </si>
  <si>
    <t>01100</t>
  </si>
  <si>
    <t xml:space="preserve">Утримання та розвиток автомобільних доріг та дорожньої інфраструктури за рахунок коштів місцевого бюджету </t>
  </si>
  <si>
    <t>8710</t>
  </si>
  <si>
    <t>Нерозподілені видатки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</si>
  <si>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</si>
  <si>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</si>
  <si>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</si>
  <si>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</si>
  <si>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6017</t>
  </si>
  <si>
    <t xml:space="preserve">Інша діяльність, пов'язана з експлуатацією об'єктів житлово-комунального господарства 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</si>
  <si>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</si>
  <si>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</si>
  <si>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</si>
  <si>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</si>
  <si>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</si>
  <si>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</si>
  <si>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7670</t>
  </si>
  <si>
    <t>Внески до статутного капіталу суб'єктів господарювання</t>
  </si>
  <si>
    <t>Капітальні  трансферти  підприємствам (установам, організаціям)</t>
  </si>
  <si>
    <t>Капітальні трансферти органам державного рівня</t>
  </si>
  <si>
    <t>2152</t>
  </si>
  <si>
    <t>Резервний фонд  місцевого бюджету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</si>
  <si>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</si>
  <si>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</si>
  <si>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та роботи з мобілізаційної підготовки місцевого значення</t>
  </si>
  <si>
    <t>8312</t>
  </si>
  <si>
    <t>Утилізація відходів</t>
  </si>
  <si>
    <t>Продовження додатка 2</t>
  </si>
  <si>
    <t>1</t>
  </si>
  <si>
    <t>5049</t>
  </si>
  <si>
    <t>Виконання окремих заходів з реалізації соціального проекту "Активні парки- локації здорової України"</t>
  </si>
  <si>
    <t>7650</t>
  </si>
  <si>
    <t>Проведення експертної грошової оцінки земельної ділянки чи права на неї</t>
  </si>
  <si>
    <t>7321</t>
  </si>
  <si>
    <t>Будівництво освітніх установ та закладів</t>
  </si>
  <si>
    <t>8330</t>
  </si>
  <si>
    <t>Інша діяльність у сфері екології та охорони природних ресурсів</t>
  </si>
  <si>
    <t>9770</t>
  </si>
  <si>
    <t>Інші субвенції з місцевого бюджету</t>
  </si>
  <si>
    <t>Капітальне будівництво (придбання) інших об'єктів</t>
  </si>
  <si>
    <t>Надання загальної середньої освіти   закладами загальної середньої освіти за рахунок коштів місцевого бюджету</t>
  </si>
  <si>
    <t>Надання загальної середньої освіти   закладами загальної середньої освіти за рахунок освітньої субвенції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</si>
  <si>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</si>
  <si>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</si>
  <si>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7140</t>
  </si>
  <si>
    <t>Інші заходи у сфері сільського господарства</t>
  </si>
  <si>
    <t>Інші програми та заходи у сфері охорони здоров'я</t>
  </si>
  <si>
    <t>3221</t>
  </si>
  <si>
    <t>Грошова компенсація за належні для отримання жилі приміщення для сімей осіб, визначених пункиами 2-5 частини першої статті 101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забезпечення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</si>
  <si>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</si>
  <si>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Ш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</si>
  <si>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</si>
  <si>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</si>
  <si>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7330</t>
  </si>
  <si>
    <t>Будівництво інших об`єктів комунальної власності</t>
  </si>
  <si>
    <t>Субсидії та поточні трансфрти підприємствам (установам, організаціям)</t>
  </si>
  <si>
    <t>Капітальні трансферти населенню</t>
  </si>
  <si>
    <t>за  2023 рік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</si>
  <si>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</si>
  <si>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місцевого бюджету)</t>
  </si>
  <si>
    <t>3112</t>
  </si>
  <si>
    <t>Заходи державної політики з питань з питань дітей та їх соціального захисту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</si>
  <si>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</si>
  <si>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</si>
  <si>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7350</t>
  </si>
  <si>
    <t>Розроблення схем планування та забудови територій (містобудівної документації)</t>
  </si>
  <si>
    <t>Заходи та роботи з територіальної оборони</t>
  </si>
  <si>
    <t>Секретар селищної ради</t>
  </si>
  <si>
    <t>Олександр ІЛЬЧЕНКО</t>
  </si>
  <si>
    <t xml:space="preserve">Додаток 2 до рішення Баришівської селищної ради від 26.01.2024 проєкт                   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</si>
</sst>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_₴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 quotePrefix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 quotePrefix="1">
      <alignment horizontal="right"/>
    </xf>
    <xf numFmtId="49" fontId="0" fillId="0" borderId="10" xfId="0" applyNumberFormat="1" applyFont="1" applyFill="1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4" fillId="0" borderId="13" xfId="0" applyFont="1" applyFill="1" applyBorder="1" applyAlignment="1" applyProtection="1">
      <alignment horizontal="left" vertical="top" wrapText="1"/>
      <protection/>
    </xf>
    <xf numFmtId="188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quotePrefix="1">
      <alignment/>
    </xf>
    <xf numFmtId="49" fontId="0" fillId="0" borderId="10" xfId="0" applyNumberForma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93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left"/>
    </xf>
    <xf numFmtId="194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19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 quotePrefix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left" vertical="top" wrapText="1"/>
    </xf>
    <xf numFmtId="19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14" xfId="0" applyFont="1" applyFill="1" applyBorder="1" applyAlignment="1" quotePrefix="1">
      <alignment/>
    </xf>
    <xf numFmtId="0" fontId="2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9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left" vertical="center"/>
    </xf>
    <xf numFmtId="193" fontId="3" fillId="0" borderId="0" xfId="0" applyNumberFormat="1" applyFont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94" fontId="3" fillId="0" borderId="11" xfId="0" applyNumberFormat="1" applyFont="1" applyFill="1" applyBorder="1" applyAlignment="1">
      <alignment horizontal="left"/>
    </xf>
    <xf numFmtId="188" fontId="3" fillId="0" borderId="11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194" fontId="3" fillId="0" borderId="15" xfId="0" applyNumberFormat="1" applyFont="1" applyFill="1" applyBorder="1" applyAlignment="1">
      <alignment horizontal="left"/>
    </xf>
    <xf numFmtId="188" fontId="3" fillId="0" borderId="15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view="pageLayout" workbookViewId="0" topLeftCell="B97">
      <selection activeCell="A2" sqref="A2:H2"/>
    </sheetView>
  </sheetViews>
  <sheetFormatPr defaultColWidth="9.125" defaultRowHeight="12.75"/>
  <cols>
    <col min="1" max="1" width="0.5" style="17" hidden="1" customWidth="1"/>
    <col min="2" max="2" width="8.50390625" style="17" customWidth="1"/>
    <col min="3" max="3" width="53.00390625" style="17" customWidth="1"/>
    <col min="4" max="4" width="15.625" style="17" customWidth="1"/>
    <col min="5" max="5" width="13.50390625" style="17" customWidth="1"/>
    <col min="6" max="6" width="13.875" style="57" customWidth="1"/>
    <col min="7" max="8" width="11.50390625" style="17" customWidth="1"/>
    <col min="9" max="9" width="9.125" style="17" customWidth="1"/>
    <col min="10" max="10" width="10.00390625" style="17" bestFit="1" customWidth="1"/>
    <col min="11" max="16384" width="9.125" style="17" customWidth="1"/>
  </cols>
  <sheetData>
    <row r="1" spans="5:8" ht="27" customHeight="1">
      <c r="E1" s="145" t="s">
        <v>244</v>
      </c>
      <c r="F1" s="145"/>
      <c r="G1" s="145"/>
      <c r="H1" s="145"/>
    </row>
    <row r="2" spans="1:8" ht="15">
      <c r="A2" s="134" t="s">
        <v>162</v>
      </c>
      <c r="B2" s="134"/>
      <c r="C2" s="134"/>
      <c r="D2" s="134"/>
      <c r="E2" s="134"/>
      <c r="F2" s="134"/>
      <c r="G2" s="134"/>
      <c r="H2" s="134"/>
    </row>
    <row r="3" spans="1:8" ht="15">
      <c r="A3" s="134" t="s">
        <v>232</v>
      </c>
      <c r="B3" s="134"/>
      <c r="C3" s="134"/>
      <c r="D3" s="134"/>
      <c r="E3" s="134"/>
      <c r="F3" s="134"/>
      <c r="G3" s="134"/>
      <c r="H3" s="134"/>
    </row>
    <row r="4" spans="1:7" ht="12.75">
      <c r="A4" s="18"/>
      <c r="B4" s="18"/>
      <c r="C4" s="44" t="s">
        <v>163</v>
      </c>
      <c r="D4" s="18"/>
      <c r="E4" s="18"/>
      <c r="F4" s="55"/>
      <c r="G4" s="17" t="s">
        <v>76</v>
      </c>
    </row>
    <row r="5" spans="1:8" ht="38.25" customHeight="1">
      <c r="A5" s="19" t="s">
        <v>0</v>
      </c>
      <c r="B5" s="141" t="s">
        <v>0</v>
      </c>
      <c r="C5" s="144" t="s">
        <v>1</v>
      </c>
      <c r="D5" s="144" t="s">
        <v>2</v>
      </c>
      <c r="E5" s="144" t="s">
        <v>3</v>
      </c>
      <c r="F5" s="144" t="s">
        <v>64</v>
      </c>
      <c r="G5" s="146" t="s">
        <v>65</v>
      </c>
      <c r="H5" s="146"/>
    </row>
    <row r="6" spans="1:8" ht="31.5" customHeight="1">
      <c r="A6" s="14" t="s">
        <v>4</v>
      </c>
      <c r="B6" s="142"/>
      <c r="C6" s="139"/>
      <c r="D6" s="139"/>
      <c r="E6" s="139"/>
      <c r="F6" s="139"/>
      <c r="G6" s="20" t="s">
        <v>66</v>
      </c>
      <c r="H6" s="20" t="s">
        <v>67</v>
      </c>
    </row>
    <row r="7" spans="1:8" ht="12.75">
      <c r="A7" s="14"/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102">
        <v>6</v>
      </c>
      <c r="H7" s="102">
        <v>7</v>
      </c>
    </row>
    <row r="8" spans="1:8" s="28" customFormat="1" ht="12.75">
      <c r="A8" s="37"/>
      <c r="B8" s="58" t="s">
        <v>4</v>
      </c>
      <c r="C8" s="38" t="s">
        <v>5</v>
      </c>
      <c r="D8" s="47">
        <f>D9+D10</f>
        <v>42511794</v>
      </c>
      <c r="E8" s="47">
        <f>E9+E10</f>
        <v>45260788</v>
      </c>
      <c r="F8" s="47">
        <f>F9+F10</f>
        <v>44345680</v>
      </c>
      <c r="G8" s="39">
        <f>F8/D8*100</f>
        <v>104.31382876949394</v>
      </c>
      <c r="H8" s="39">
        <f>F8/E8*100</f>
        <v>97.97814390681842</v>
      </c>
    </row>
    <row r="9" spans="1:8" ht="26.25">
      <c r="A9" s="14" t="s">
        <v>6</v>
      </c>
      <c r="B9" s="12" t="s">
        <v>6</v>
      </c>
      <c r="C9" s="23" t="s">
        <v>7</v>
      </c>
      <c r="D9" s="48">
        <v>42251294</v>
      </c>
      <c r="E9" s="48">
        <v>44948288</v>
      </c>
      <c r="F9" s="48">
        <v>44065562</v>
      </c>
      <c r="G9" s="16">
        <f aca="true" t="shared" si="0" ref="G9:G96">F9/D9*100</f>
        <v>104.29399393069477</v>
      </c>
      <c r="H9" s="16">
        <f aca="true" t="shared" si="1" ref="H9:H96">F9/E9*100</f>
        <v>98.03612987440144</v>
      </c>
    </row>
    <row r="10" spans="1:8" ht="12.75">
      <c r="A10" s="14"/>
      <c r="B10" s="12" t="s">
        <v>81</v>
      </c>
      <c r="C10" s="23" t="s">
        <v>75</v>
      </c>
      <c r="D10" s="48">
        <v>260500</v>
      </c>
      <c r="E10" s="48">
        <v>312500</v>
      </c>
      <c r="F10" s="48">
        <v>280118</v>
      </c>
      <c r="G10" s="16">
        <f t="shared" si="0"/>
        <v>107.53090211132437</v>
      </c>
      <c r="H10" s="16">
        <f t="shared" si="1"/>
        <v>89.63776</v>
      </c>
    </row>
    <row r="11" spans="1:11" s="28" customFormat="1" ht="12.75">
      <c r="A11" s="37" t="s">
        <v>8</v>
      </c>
      <c r="B11" s="43" t="s">
        <v>8</v>
      </c>
      <c r="C11" s="38" t="s">
        <v>9</v>
      </c>
      <c r="D11" s="49">
        <f>D12+D13+D14+D15+D16+D17+D18+D19+D20+D21+D24+D22</f>
        <v>168295461</v>
      </c>
      <c r="E11" s="49">
        <f>E12+E13+E14+E15+E16+E17+E18+E19+E20+E21+E24+E22+E23</f>
        <v>184956549</v>
      </c>
      <c r="F11" s="49">
        <f>F12+F13+F14+F15+F16+F17+F18+F19+F20+F21+F24+F22+F23</f>
        <v>182393982.35</v>
      </c>
      <c r="G11" s="39">
        <f t="shared" si="0"/>
        <v>108.37724396500509</v>
      </c>
      <c r="H11" s="39">
        <f t="shared" si="1"/>
        <v>98.61450342588302</v>
      </c>
      <c r="J11" s="27"/>
      <c r="K11" s="27"/>
    </row>
    <row r="12" spans="1:8" ht="12.75">
      <c r="A12" s="14" t="s">
        <v>10</v>
      </c>
      <c r="B12" s="12" t="s">
        <v>10</v>
      </c>
      <c r="C12" s="104" t="s">
        <v>11</v>
      </c>
      <c r="D12" s="48">
        <v>22489186</v>
      </c>
      <c r="E12" s="48">
        <v>25212979</v>
      </c>
      <c r="F12" s="48">
        <v>24972270</v>
      </c>
      <c r="G12" s="16">
        <f t="shared" si="0"/>
        <v>111.04123555205601</v>
      </c>
      <c r="H12" s="16">
        <f t="shared" si="1"/>
        <v>99.04529726534894</v>
      </c>
    </row>
    <row r="13" spans="1:8" ht="26.25">
      <c r="A13" s="14" t="s">
        <v>12</v>
      </c>
      <c r="B13" s="12" t="s">
        <v>82</v>
      </c>
      <c r="C13" s="23" t="s">
        <v>215</v>
      </c>
      <c r="D13" s="48">
        <v>44524190</v>
      </c>
      <c r="E13" s="48">
        <v>54361787</v>
      </c>
      <c r="F13" s="48">
        <v>53041427</v>
      </c>
      <c r="G13" s="16">
        <f t="shared" si="0"/>
        <v>119.12945973862747</v>
      </c>
      <c r="H13" s="16">
        <f t="shared" si="1"/>
        <v>97.5711615219713</v>
      </c>
    </row>
    <row r="14" spans="1:9" ht="26.25">
      <c r="A14" s="14" t="s">
        <v>13</v>
      </c>
      <c r="B14" s="12" t="s">
        <v>83</v>
      </c>
      <c r="C14" s="23" t="s">
        <v>80</v>
      </c>
      <c r="D14" s="48">
        <v>1882743</v>
      </c>
      <c r="E14" s="48">
        <v>1650100</v>
      </c>
      <c r="F14" s="48">
        <v>1604440</v>
      </c>
      <c r="G14" s="16">
        <f t="shared" si="0"/>
        <v>85.21821618776434</v>
      </c>
      <c r="H14" s="16">
        <f t="shared" si="1"/>
        <v>97.23289497606206</v>
      </c>
      <c r="I14" s="28"/>
    </row>
    <row r="15" spans="1:8" ht="26.25">
      <c r="A15" s="14" t="s">
        <v>14</v>
      </c>
      <c r="B15" s="12" t="s">
        <v>84</v>
      </c>
      <c r="C15" s="23" t="s">
        <v>216</v>
      </c>
      <c r="D15" s="48">
        <v>77994200</v>
      </c>
      <c r="E15" s="48">
        <v>77994200</v>
      </c>
      <c r="F15" s="48">
        <v>77911748</v>
      </c>
      <c r="G15" s="16">
        <f t="shared" si="0"/>
        <v>99.8942844467922</v>
      </c>
      <c r="H15" s="16">
        <f t="shared" si="1"/>
        <v>99.8942844467922</v>
      </c>
    </row>
    <row r="16" spans="1:8" ht="26.25">
      <c r="A16" s="14" t="s">
        <v>15</v>
      </c>
      <c r="B16" s="12" t="s">
        <v>85</v>
      </c>
      <c r="C16" s="23" t="s">
        <v>86</v>
      </c>
      <c r="D16" s="48">
        <v>7206078</v>
      </c>
      <c r="E16" s="48">
        <v>8961195</v>
      </c>
      <c r="F16" s="48">
        <v>8366502</v>
      </c>
      <c r="G16" s="16">
        <f t="shared" si="0"/>
        <v>116.10340604140006</v>
      </c>
      <c r="H16" s="16">
        <f t="shared" si="1"/>
        <v>93.36368642798199</v>
      </c>
    </row>
    <row r="17" spans="1:8" ht="12.75">
      <c r="A17" s="14" t="s">
        <v>16</v>
      </c>
      <c r="B17" s="12" t="s">
        <v>87</v>
      </c>
      <c r="C17" s="104" t="s">
        <v>17</v>
      </c>
      <c r="D17" s="48">
        <v>7662364</v>
      </c>
      <c r="E17" s="48">
        <v>9590380</v>
      </c>
      <c r="F17" s="48">
        <v>9431992</v>
      </c>
      <c r="G17" s="16">
        <f t="shared" si="0"/>
        <v>123.09506570035045</v>
      </c>
      <c r="H17" s="16">
        <f t="shared" si="1"/>
        <v>98.34847002934191</v>
      </c>
    </row>
    <row r="18" spans="1:8" ht="12.75">
      <c r="A18" s="14" t="s">
        <v>18</v>
      </c>
      <c r="B18" s="12" t="s">
        <v>88</v>
      </c>
      <c r="C18" s="104" t="s">
        <v>19</v>
      </c>
      <c r="D18" s="48">
        <v>185660</v>
      </c>
      <c r="E18" s="48">
        <v>149480</v>
      </c>
      <c r="F18" s="48">
        <v>128212</v>
      </c>
      <c r="G18" s="16">
        <f t="shared" si="0"/>
        <v>69.05741678336744</v>
      </c>
      <c r="H18" s="16">
        <f t="shared" si="1"/>
        <v>85.77200963339577</v>
      </c>
    </row>
    <row r="19" spans="1:8" ht="26.25">
      <c r="A19" s="14" t="s">
        <v>20</v>
      </c>
      <c r="B19" s="12" t="s">
        <v>89</v>
      </c>
      <c r="C19" s="23" t="s">
        <v>90</v>
      </c>
      <c r="D19" s="48">
        <v>181060</v>
      </c>
      <c r="E19" s="48">
        <v>309744</v>
      </c>
      <c r="F19" s="48">
        <v>303526</v>
      </c>
      <c r="G19" s="16">
        <f t="shared" si="0"/>
        <v>167.63835192753785</v>
      </c>
      <c r="H19" s="16">
        <f t="shared" si="1"/>
        <v>97.9925357714758</v>
      </c>
    </row>
    <row r="20" spans="1:8" ht="26.25">
      <c r="A20" s="14"/>
      <c r="B20" s="12" t="s">
        <v>91</v>
      </c>
      <c r="C20" s="23" t="s">
        <v>92</v>
      </c>
      <c r="D20" s="48">
        <v>670380</v>
      </c>
      <c r="E20" s="48">
        <v>831360</v>
      </c>
      <c r="F20" s="48">
        <v>787271</v>
      </c>
      <c r="G20" s="16">
        <f t="shared" si="0"/>
        <v>117.43652853605417</v>
      </c>
      <c r="H20" s="16">
        <f t="shared" si="1"/>
        <v>94.69676193225558</v>
      </c>
    </row>
    <row r="21" spans="1:8" ht="39">
      <c r="A21" s="14"/>
      <c r="B21" s="12" t="s">
        <v>93</v>
      </c>
      <c r="C21" s="23" t="s">
        <v>94</v>
      </c>
      <c r="D21" s="48"/>
      <c r="E21" s="48">
        <v>286772</v>
      </c>
      <c r="F21" s="48">
        <v>246810</v>
      </c>
      <c r="G21" s="16"/>
      <c r="H21" s="16">
        <f t="shared" si="1"/>
        <v>86.06488778541838</v>
      </c>
    </row>
    <row r="22" spans="1:8" ht="52.5">
      <c r="A22" s="14"/>
      <c r="B22" s="12" t="s">
        <v>217</v>
      </c>
      <c r="C22" s="23" t="s">
        <v>218</v>
      </c>
      <c r="D22" s="48"/>
      <c r="E22" s="48">
        <v>70145</v>
      </c>
      <c r="F22" s="48">
        <v>70126.35</v>
      </c>
      <c r="G22" s="16"/>
      <c r="H22" s="16">
        <f t="shared" si="1"/>
        <v>99.97341221754937</v>
      </c>
    </row>
    <row r="23" spans="1:8" ht="39">
      <c r="A23" s="14"/>
      <c r="B23" s="12" t="s">
        <v>233</v>
      </c>
      <c r="C23" s="23" t="s">
        <v>234</v>
      </c>
      <c r="D23" s="48"/>
      <c r="E23" s="48">
        <v>28557</v>
      </c>
      <c r="F23" s="48">
        <v>28430</v>
      </c>
      <c r="G23" s="16"/>
      <c r="H23" s="16">
        <f t="shared" si="1"/>
        <v>99.55527541408411</v>
      </c>
    </row>
    <row r="24" spans="1:8" ht="12.75">
      <c r="A24" s="14"/>
      <c r="B24" s="12" t="s">
        <v>95</v>
      </c>
      <c r="C24" s="23" t="s">
        <v>74</v>
      </c>
      <c r="D24" s="48">
        <v>5499600</v>
      </c>
      <c r="E24" s="48">
        <v>5509850</v>
      </c>
      <c r="F24" s="48">
        <v>5501228</v>
      </c>
      <c r="G24" s="16">
        <f t="shared" si="0"/>
        <v>100.02960215288385</v>
      </c>
      <c r="H24" s="16">
        <f t="shared" si="1"/>
        <v>99.84351661116001</v>
      </c>
    </row>
    <row r="25" spans="1:11" s="28" customFormat="1" ht="12.75">
      <c r="A25" s="37" t="s">
        <v>21</v>
      </c>
      <c r="B25" s="58" t="s">
        <v>21</v>
      </c>
      <c r="C25" s="38" t="s">
        <v>22</v>
      </c>
      <c r="D25" s="49">
        <f>D26</f>
        <v>13469500</v>
      </c>
      <c r="E25" s="49">
        <f>E26</f>
        <v>15969500</v>
      </c>
      <c r="F25" s="49">
        <f>F26</f>
        <v>15934371</v>
      </c>
      <c r="G25" s="39">
        <f t="shared" si="0"/>
        <v>118.29964735142357</v>
      </c>
      <c r="H25" s="39">
        <f t="shared" si="1"/>
        <v>99.78002442155358</v>
      </c>
      <c r="J25" s="27"/>
      <c r="K25" s="27"/>
    </row>
    <row r="26" spans="1:8" ht="12.75">
      <c r="A26" s="14" t="s">
        <v>23</v>
      </c>
      <c r="B26" s="12" t="s">
        <v>195</v>
      </c>
      <c r="C26" s="4" t="s">
        <v>221</v>
      </c>
      <c r="D26" s="48">
        <v>13469500</v>
      </c>
      <c r="E26" s="48">
        <v>15969500</v>
      </c>
      <c r="F26" s="48">
        <v>15934371</v>
      </c>
      <c r="G26" s="16">
        <f t="shared" si="0"/>
        <v>118.29964735142357</v>
      </c>
      <c r="H26" s="16">
        <f t="shared" si="1"/>
        <v>99.78002442155358</v>
      </c>
    </row>
    <row r="27" spans="1:8" s="28" customFormat="1" ht="12.75">
      <c r="A27" s="37" t="s">
        <v>24</v>
      </c>
      <c r="B27" s="116" t="s">
        <v>24</v>
      </c>
      <c r="C27" s="117" t="s">
        <v>25</v>
      </c>
      <c r="D27" s="118">
        <f>SUM(D31:D38)</f>
        <v>14791360</v>
      </c>
      <c r="E27" s="118">
        <f>SUM(E31:E38)</f>
        <v>16962186</v>
      </c>
      <c r="F27" s="118">
        <f>SUM(F31:F38)</f>
        <v>16662392</v>
      </c>
      <c r="G27" s="119">
        <f t="shared" si="0"/>
        <v>112.64949267680593</v>
      </c>
      <c r="H27" s="119">
        <f t="shared" si="1"/>
        <v>98.23257450425317</v>
      </c>
    </row>
    <row r="28" spans="1:8" s="28" customFormat="1" ht="12.75">
      <c r="A28" s="96"/>
      <c r="B28" s="120"/>
      <c r="C28" s="121"/>
      <c r="D28" s="122"/>
      <c r="E28" s="122"/>
      <c r="F28" s="122"/>
      <c r="G28" s="123"/>
      <c r="H28" s="123"/>
    </row>
    <row r="29" spans="1:8" s="28" customFormat="1" ht="12.75">
      <c r="A29" s="37"/>
      <c r="B29" s="75"/>
      <c r="C29" s="97"/>
      <c r="D29" s="76"/>
      <c r="E29" s="76"/>
      <c r="F29" s="113"/>
      <c r="G29" s="129" t="s">
        <v>202</v>
      </c>
      <c r="H29" s="129"/>
    </row>
    <row r="30" spans="1:8" s="28" customFormat="1" ht="12.75">
      <c r="A30" s="37"/>
      <c r="B30" s="101">
        <v>1</v>
      </c>
      <c r="C30" s="101">
        <v>2</v>
      </c>
      <c r="D30" s="101">
        <v>3</v>
      </c>
      <c r="E30" s="101">
        <v>4</v>
      </c>
      <c r="F30" s="101">
        <v>5</v>
      </c>
      <c r="G30" s="102">
        <v>6</v>
      </c>
      <c r="H30" s="102">
        <v>7</v>
      </c>
    </row>
    <row r="31" spans="1:8" s="18" customFormat="1" ht="26.25">
      <c r="A31" s="21"/>
      <c r="B31" s="13" t="s">
        <v>97</v>
      </c>
      <c r="C31" s="23" t="s">
        <v>98</v>
      </c>
      <c r="D31" s="48">
        <v>70000</v>
      </c>
      <c r="E31" s="48"/>
      <c r="F31" s="48"/>
      <c r="G31" s="16"/>
      <c r="H31" s="16"/>
    </row>
    <row r="32" spans="1:8" ht="39">
      <c r="A32" s="14" t="s">
        <v>26</v>
      </c>
      <c r="B32" s="12" t="s">
        <v>26</v>
      </c>
      <c r="C32" s="3" t="s">
        <v>27</v>
      </c>
      <c r="D32" s="48">
        <v>9981360</v>
      </c>
      <c r="E32" s="48">
        <v>10595268</v>
      </c>
      <c r="F32" s="48">
        <v>10420453</v>
      </c>
      <c r="G32" s="16">
        <f t="shared" si="0"/>
        <v>104.39912997827952</v>
      </c>
      <c r="H32" s="16">
        <f t="shared" si="1"/>
        <v>98.35006533105157</v>
      </c>
    </row>
    <row r="33" spans="1:8" ht="26.25">
      <c r="A33" s="14"/>
      <c r="B33" s="12" t="s">
        <v>235</v>
      </c>
      <c r="C33" s="23" t="s">
        <v>236</v>
      </c>
      <c r="D33" s="48"/>
      <c r="E33" s="48">
        <v>12763</v>
      </c>
      <c r="F33" s="48">
        <v>12763</v>
      </c>
      <c r="G33" s="16"/>
      <c r="H33" s="16">
        <f t="shared" si="1"/>
        <v>100</v>
      </c>
    </row>
    <row r="34" spans="1:8" ht="12.75">
      <c r="A34" s="14" t="s">
        <v>28</v>
      </c>
      <c r="B34" s="12" t="s">
        <v>28</v>
      </c>
      <c r="C34" s="3" t="s">
        <v>99</v>
      </c>
      <c r="D34" s="48">
        <v>3000100</v>
      </c>
      <c r="E34" s="48">
        <v>3229655</v>
      </c>
      <c r="F34" s="48">
        <v>3221852</v>
      </c>
      <c r="G34" s="16">
        <f t="shared" si="0"/>
        <v>107.391486950435</v>
      </c>
      <c r="H34" s="16">
        <f t="shared" si="1"/>
        <v>99.7583952465511</v>
      </c>
    </row>
    <row r="35" spans="1:8" ht="52.5">
      <c r="A35" s="14"/>
      <c r="B35" s="12" t="s">
        <v>197</v>
      </c>
      <c r="C35" s="68" t="s">
        <v>198</v>
      </c>
      <c r="D35" s="48"/>
      <c r="E35" s="48">
        <v>60000</v>
      </c>
      <c r="F35" s="48">
        <v>60000</v>
      </c>
      <c r="G35" s="16"/>
      <c r="H35" s="16">
        <f t="shared" si="1"/>
        <v>100</v>
      </c>
    </row>
    <row r="36" spans="1:8" ht="52.5">
      <c r="A36" s="14" t="s">
        <v>29</v>
      </c>
      <c r="B36" s="12" t="s">
        <v>100</v>
      </c>
      <c r="C36" s="3" t="s">
        <v>101</v>
      </c>
      <c r="D36" s="48">
        <v>600000</v>
      </c>
      <c r="E36" s="48">
        <v>670000</v>
      </c>
      <c r="F36" s="48">
        <v>667009</v>
      </c>
      <c r="G36" s="16">
        <f t="shared" si="0"/>
        <v>111.16816666666666</v>
      </c>
      <c r="H36" s="16">
        <f t="shared" si="1"/>
        <v>99.55358208955224</v>
      </c>
    </row>
    <row r="37" spans="1:8" ht="26.25">
      <c r="A37" s="14"/>
      <c r="B37" s="22" t="s">
        <v>167</v>
      </c>
      <c r="C37" s="15" t="s">
        <v>168</v>
      </c>
      <c r="D37" s="48">
        <v>203000</v>
      </c>
      <c r="E37" s="48">
        <v>257600</v>
      </c>
      <c r="F37" s="48">
        <v>256927</v>
      </c>
      <c r="G37" s="16">
        <f t="shared" si="0"/>
        <v>126.56502463054187</v>
      </c>
      <c r="H37" s="16">
        <f t="shared" si="1"/>
        <v>99.73874223602485</v>
      </c>
    </row>
    <row r="38" spans="1:8" ht="26.25">
      <c r="A38" s="14" t="s">
        <v>30</v>
      </c>
      <c r="B38" s="12" t="s">
        <v>30</v>
      </c>
      <c r="C38" s="3" t="s">
        <v>31</v>
      </c>
      <c r="D38" s="48">
        <v>936900</v>
      </c>
      <c r="E38" s="48">
        <v>2136900</v>
      </c>
      <c r="F38" s="48">
        <v>2023388</v>
      </c>
      <c r="G38" s="16">
        <f t="shared" si="0"/>
        <v>215.96627174725157</v>
      </c>
      <c r="H38" s="16">
        <f t="shared" si="1"/>
        <v>94.68800598998548</v>
      </c>
    </row>
    <row r="39" spans="1:8" s="28" customFormat="1" ht="14.25" customHeight="1">
      <c r="A39" s="37" t="s">
        <v>32</v>
      </c>
      <c r="B39" s="58" t="s">
        <v>32</v>
      </c>
      <c r="C39" s="38" t="s">
        <v>33</v>
      </c>
      <c r="D39" s="49">
        <f>D40+D41+D42+D43+D44</f>
        <v>15336628</v>
      </c>
      <c r="E39" s="49">
        <f>E40+E41+E42+E43+E44</f>
        <v>18194968</v>
      </c>
      <c r="F39" s="49">
        <f>F40+F41+F42+F43+F44</f>
        <v>17839699</v>
      </c>
      <c r="G39" s="39">
        <f t="shared" si="0"/>
        <v>116.32086922888134</v>
      </c>
      <c r="H39" s="39">
        <f t="shared" si="1"/>
        <v>98.04743267479228</v>
      </c>
    </row>
    <row r="40" spans="1:8" ht="12.75">
      <c r="A40" s="14" t="s">
        <v>34</v>
      </c>
      <c r="B40" s="12" t="s">
        <v>34</v>
      </c>
      <c r="C40" s="104" t="s">
        <v>35</v>
      </c>
      <c r="D40" s="48">
        <v>3599400</v>
      </c>
      <c r="E40" s="48">
        <v>3613800</v>
      </c>
      <c r="F40" s="48">
        <v>3585046</v>
      </c>
      <c r="G40" s="16">
        <f t="shared" si="0"/>
        <v>99.60121131299661</v>
      </c>
      <c r="H40" s="16">
        <f t="shared" si="1"/>
        <v>99.20432785433616</v>
      </c>
    </row>
    <row r="41" spans="1:8" ht="12.75">
      <c r="A41" s="14" t="s">
        <v>36</v>
      </c>
      <c r="B41" s="12" t="s">
        <v>36</v>
      </c>
      <c r="C41" s="104" t="s">
        <v>37</v>
      </c>
      <c r="D41" s="48">
        <v>474000</v>
      </c>
      <c r="E41" s="48">
        <v>731060</v>
      </c>
      <c r="F41" s="48">
        <v>727715</v>
      </c>
      <c r="G41" s="16">
        <f t="shared" si="0"/>
        <v>153.52637130801688</v>
      </c>
      <c r="H41" s="16">
        <f t="shared" si="1"/>
        <v>99.54244521653489</v>
      </c>
    </row>
    <row r="42" spans="1:8" ht="26.25">
      <c r="A42" s="14" t="s">
        <v>38</v>
      </c>
      <c r="B42" s="12" t="s">
        <v>38</v>
      </c>
      <c r="C42" s="23" t="s">
        <v>39</v>
      </c>
      <c r="D42" s="48">
        <v>8885000</v>
      </c>
      <c r="E42" s="48">
        <v>11254050</v>
      </c>
      <c r="F42" s="48">
        <v>11012901</v>
      </c>
      <c r="G42" s="16">
        <f t="shared" si="0"/>
        <v>123.94936409679234</v>
      </c>
      <c r="H42" s="16">
        <f t="shared" si="1"/>
        <v>97.85722473242966</v>
      </c>
    </row>
    <row r="43" spans="1:8" ht="26.25">
      <c r="A43" s="14" t="s">
        <v>40</v>
      </c>
      <c r="B43" s="12" t="s">
        <v>40</v>
      </c>
      <c r="C43" s="23" t="s">
        <v>41</v>
      </c>
      <c r="D43" s="48">
        <v>2078228</v>
      </c>
      <c r="E43" s="48">
        <v>2286068</v>
      </c>
      <c r="F43" s="48">
        <v>2263567</v>
      </c>
      <c r="G43" s="16">
        <f t="shared" si="0"/>
        <v>108.9181264038402</v>
      </c>
      <c r="H43" s="16">
        <f t="shared" si="1"/>
        <v>99.01573356523078</v>
      </c>
    </row>
    <row r="44" spans="1:8" ht="12.75">
      <c r="A44" s="14" t="s">
        <v>42</v>
      </c>
      <c r="B44" s="22" t="s">
        <v>42</v>
      </c>
      <c r="C44" s="104" t="s">
        <v>43</v>
      </c>
      <c r="D44" s="48">
        <v>300000</v>
      </c>
      <c r="E44" s="48">
        <v>309990</v>
      </c>
      <c r="F44" s="48">
        <v>250470</v>
      </c>
      <c r="G44" s="16">
        <f t="shared" si="0"/>
        <v>83.49</v>
      </c>
      <c r="H44" s="16">
        <f t="shared" si="1"/>
        <v>80.79938062518146</v>
      </c>
    </row>
    <row r="45" spans="1:8" s="28" customFormat="1" ht="12.75">
      <c r="A45" s="37" t="s">
        <v>44</v>
      </c>
      <c r="B45" s="58" t="s">
        <v>44</v>
      </c>
      <c r="C45" s="38" t="s">
        <v>45</v>
      </c>
      <c r="D45" s="49">
        <f>D46+D47+D48+D50</f>
        <v>4095897</v>
      </c>
      <c r="E45" s="49">
        <f>E46+E47+E48+E50+E49</f>
        <v>4540171</v>
      </c>
      <c r="F45" s="49">
        <f>F46+F47+F48+F50+F49</f>
        <v>4275606</v>
      </c>
      <c r="G45" s="39">
        <f t="shared" si="0"/>
        <v>104.38753708894535</v>
      </c>
      <c r="H45" s="39">
        <f t="shared" si="1"/>
        <v>94.17279657528319</v>
      </c>
    </row>
    <row r="46" spans="1:8" ht="26.25">
      <c r="A46" s="14" t="s">
        <v>46</v>
      </c>
      <c r="B46" s="12" t="s">
        <v>46</v>
      </c>
      <c r="C46" s="23" t="s">
        <v>47</v>
      </c>
      <c r="D46" s="48">
        <v>470000</v>
      </c>
      <c r="E46" s="48">
        <v>327000</v>
      </c>
      <c r="F46" s="48">
        <v>290326</v>
      </c>
      <c r="G46" s="16">
        <f t="shared" si="0"/>
        <v>61.77148936170212</v>
      </c>
      <c r="H46" s="16">
        <f t="shared" si="1"/>
        <v>88.78470948012233</v>
      </c>
    </row>
    <row r="47" spans="1:8" ht="26.25">
      <c r="A47" s="14" t="s">
        <v>48</v>
      </c>
      <c r="B47" s="12" t="s">
        <v>48</v>
      </c>
      <c r="C47" s="23" t="s">
        <v>49</v>
      </c>
      <c r="D47" s="48">
        <v>1920092</v>
      </c>
      <c r="E47" s="48">
        <v>2248092</v>
      </c>
      <c r="F47" s="48">
        <v>2041874</v>
      </c>
      <c r="G47" s="16">
        <f t="shared" si="0"/>
        <v>106.34250858813014</v>
      </c>
      <c r="H47" s="16">
        <f t="shared" si="1"/>
        <v>90.82697683190901</v>
      </c>
    </row>
    <row r="48" spans="1:8" ht="12.75">
      <c r="A48" s="14" t="s">
        <v>50</v>
      </c>
      <c r="B48" s="12" t="s">
        <v>50</v>
      </c>
      <c r="C48" s="104" t="s">
        <v>51</v>
      </c>
      <c r="D48" s="48">
        <v>1295532</v>
      </c>
      <c r="E48" s="48">
        <v>1291532</v>
      </c>
      <c r="F48" s="48">
        <v>1269912</v>
      </c>
      <c r="G48" s="16">
        <f t="shared" si="0"/>
        <v>98.02243402710238</v>
      </c>
      <c r="H48" s="16">
        <f t="shared" si="1"/>
        <v>98.32601902237033</v>
      </c>
    </row>
    <row r="49" spans="1:8" ht="26.25">
      <c r="A49" s="14"/>
      <c r="B49" s="12" t="s">
        <v>204</v>
      </c>
      <c r="C49" s="23" t="s">
        <v>205</v>
      </c>
      <c r="D49" s="48"/>
      <c r="E49" s="48">
        <v>139828</v>
      </c>
      <c r="F49" s="48">
        <v>139775</v>
      </c>
      <c r="G49" s="16"/>
      <c r="H49" s="16">
        <f t="shared" si="1"/>
        <v>99.96209628972737</v>
      </c>
    </row>
    <row r="50" spans="1:8" ht="39">
      <c r="A50" s="14" t="s">
        <v>52</v>
      </c>
      <c r="B50" s="12" t="s">
        <v>52</v>
      </c>
      <c r="C50" s="23" t="s">
        <v>102</v>
      </c>
      <c r="D50" s="48">
        <v>410273</v>
      </c>
      <c r="E50" s="48">
        <v>533719</v>
      </c>
      <c r="F50" s="48">
        <v>533719</v>
      </c>
      <c r="G50" s="16">
        <f t="shared" si="0"/>
        <v>130.08874578634226</v>
      </c>
      <c r="H50" s="16">
        <f t="shared" si="1"/>
        <v>100</v>
      </c>
    </row>
    <row r="51" spans="1:8" s="28" customFormat="1" ht="12.75">
      <c r="A51" s="37" t="s">
        <v>53</v>
      </c>
      <c r="B51" s="58" t="s">
        <v>53</v>
      </c>
      <c r="C51" s="38" t="s">
        <v>54</v>
      </c>
      <c r="D51" s="49">
        <f>D52+D53+D56</f>
        <v>16650000</v>
      </c>
      <c r="E51" s="49">
        <f>E52+E53+E56</f>
        <v>22563427</v>
      </c>
      <c r="F51" s="49">
        <f>F52+F53+F56</f>
        <v>21650621</v>
      </c>
      <c r="G51" s="39">
        <f t="shared" si="0"/>
        <v>130.03375975975976</v>
      </c>
      <c r="H51" s="16">
        <f t="shared" si="1"/>
        <v>95.95448865103691</v>
      </c>
    </row>
    <row r="52" spans="1:8" s="28" customFormat="1" ht="26.25">
      <c r="A52" s="37"/>
      <c r="B52" s="60" t="s">
        <v>179</v>
      </c>
      <c r="C52" s="23" t="s">
        <v>180</v>
      </c>
      <c r="D52" s="48"/>
      <c r="E52" s="48">
        <v>2379896</v>
      </c>
      <c r="F52" s="48">
        <v>2379883</v>
      </c>
      <c r="G52" s="16"/>
      <c r="H52" s="16">
        <f t="shared" si="1"/>
        <v>99.99945375764318</v>
      </c>
    </row>
    <row r="53" spans="1:8" s="28" customFormat="1" ht="33" customHeight="1">
      <c r="A53" s="37"/>
      <c r="B53" s="60" t="s">
        <v>183</v>
      </c>
      <c r="C53" s="23" t="s">
        <v>184</v>
      </c>
      <c r="D53" s="48">
        <v>20000</v>
      </c>
      <c r="E53" s="48">
        <v>187000</v>
      </c>
      <c r="F53" s="48">
        <v>142030</v>
      </c>
      <c r="G53" s="39"/>
      <c r="H53" s="16">
        <f>F53/E53*100</f>
        <v>75.95187165775401</v>
      </c>
    </row>
    <row r="54" spans="1:8" s="28" customFormat="1" ht="12.75" customHeight="1">
      <c r="A54" s="37"/>
      <c r="B54" s="75"/>
      <c r="C54" s="97"/>
      <c r="D54" s="76"/>
      <c r="E54" s="76"/>
      <c r="F54" s="113"/>
      <c r="G54" s="129" t="s">
        <v>202</v>
      </c>
      <c r="H54" s="129"/>
    </row>
    <row r="55" spans="1:8" s="28" customFormat="1" ht="12.75">
      <c r="A55" s="37"/>
      <c r="B55" s="101">
        <v>1</v>
      </c>
      <c r="C55" s="101">
        <v>2</v>
      </c>
      <c r="D55" s="101">
        <v>3</v>
      </c>
      <c r="E55" s="101">
        <v>4</v>
      </c>
      <c r="F55" s="101">
        <v>5</v>
      </c>
      <c r="G55" s="124">
        <v>6</v>
      </c>
      <c r="H55" s="124">
        <v>7</v>
      </c>
    </row>
    <row r="56" spans="1:8" s="28" customFormat="1" ht="12.75">
      <c r="A56" s="37"/>
      <c r="B56" s="12" t="s">
        <v>55</v>
      </c>
      <c r="C56" s="4" t="s">
        <v>56</v>
      </c>
      <c r="D56" s="48">
        <v>16630000</v>
      </c>
      <c r="E56" s="48">
        <v>19996531</v>
      </c>
      <c r="F56" s="48">
        <v>19128708</v>
      </c>
      <c r="G56" s="16">
        <f>F56/D56*100</f>
        <v>115.02530366806975</v>
      </c>
      <c r="H56" s="16">
        <f>F56/E56*100</f>
        <v>95.66013224993875</v>
      </c>
    </row>
    <row r="57" spans="1:8" s="28" customFormat="1" ht="12.75">
      <c r="A57" s="37"/>
      <c r="B57" s="58" t="s">
        <v>57</v>
      </c>
      <c r="C57" s="41" t="s">
        <v>77</v>
      </c>
      <c r="D57" s="49">
        <f>D58+D59+D60+D63</f>
        <v>3055000</v>
      </c>
      <c r="E57" s="49">
        <f>E58+E59+E60+E63</f>
        <v>7000391</v>
      </c>
      <c r="F57" s="49">
        <f>F58+F59+F60+F63</f>
        <v>6871232</v>
      </c>
      <c r="G57" s="39">
        <f>F57/D57*100</f>
        <v>224.91757774140754</v>
      </c>
      <c r="H57" s="39">
        <f>F57/E57*100</f>
        <v>98.15497448642512</v>
      </c>
    </row>
    <row r="58" spans="1:8" s="28" customFormat="1" ht="12.75">
      <c r="A58" s="37"/>
      <c r="B58" s="60" t="s">
        <v>169</v>
      </c>
      <c r="C58" s="105" t="s">
        <v>170</v>
      </c>
      <c r="D58" s="49"/>
      <c r="E58" s="48">
        <v>411400</v>
      </c>
      <c r="F58" s="48">
        <v>408400</v>
      </c>
      <c r="G58" s="39"/>
      <c r="H58" s="16">
        <f>F58/E58*100</f>
        <v>99.27078269324258</v>
      </c>
    </row>
    <row r="59" spans="1:8" s="28" customFormat="1" ht="33.75" customHeight="1">
      <c r="A59" s="37"/>
      <c r="B59" s="60" t="s">
        <v>219</v>
      </c>
      <c r="C59" s="105" t="s">
        <v>220</v>
      </c>
      <c r="D59" s="49"/>
      <c r="E59" s="48">
        <v>129851</v>
      </c>
      <c r="F59" s="48">
        <v>128636</v>
      </c>
      <c r="G59" s="39"/>
      <c r="H59" s="16">
        <f>F59/E59*100</f>
        <v>99.06431217318311</v>
      </c>
    </row>
    <row r="60" spans="1:8" s="28" customFormat="1" ht="39.75" customHeight="1">
      <c r="A60" s="37"/>
      <c r="B60" s="12" t="s">
        <v>58</v>
      </c>
      <c r="C60" s="23" t="s">
        <v>59</v>
      </c>
      <c r="D60" s="48">
        <v>3000000</v>
      </c>
      <c r="E60" s="48">
        <v>6406340</v>
      </c>
      <c r="F60" s="48">
        <v>6281396</v>
      </c>
      <c r="G60" s="16">
        <f>F60/D60*100</f>
        <v>209.3798666666667</v>
      </c>
      <c r="H60" s="16">
        <f aca="true" t="shared" si="2" ref="H60:H68">F60/E60*100</f>
        <v>98.04968203373534</v>
      </c>
    </row>
    <row r="61" spans="1:8" s="28" customFormat="1" ht="24.75" customHeight="1">
      <c r="A61" s="96"/>
      <c r="B61" s="75"/>
      <c r="C61" s="97"/>
      <c r="D61" s="76"/>
      <c r="E61" s="76"/>
      <c r="F61" s="113"/>
      <c r="G61" s="129" t="s">
        <v>202</v>
      </c>
      <c r="H61" s="129"/>
    </row>
    <row r="62" spans="1:8" s="28" customFormat="1" ht="12" customHeight="1">
      <c r="A62" s="96"/>
      <c r="B62" s="101">
        <v>1</v>
      </c>
      <c r="C62" s="101">
        <v>2</v>
      </c>
      <c r="D62" s="101">
        <v>3</v>
      </c>
      <c r="E62" s="101">
        <v>4</v>
      </c>
      <c r="F62" s="101">
        <v>5</v>
      </c>
      <c r="G62" s="124">
        <v>6</v>
      </c>
      <c r="H62" s="124">
        <v>7</v>
      </c>
    </row>
    <row r="63" spans="1:8" s="28" customFormat="1" ht="12.75" customHeight="1">
      <c r="A63" s="37"/>
      <c r="B63" s="13" t="s">
        <v>103</v>
      </c>
      <c r="C63" s="104" t="s">
        <v>78</v>
      </c>
      <c r="D63" s="48">
        <v>55000</v>
      </c>
      <c r="E63" s="48">
        <v>52800</v>
      </c>
      <c r="F63" s="48">
        <v>52800</v>
      </c>
      <c r="G63" s="16">
        <f aca="true" t="shared" si="3" ref="G63:G69">F63/D63*100</f>
        <v>96</v>
      </c>
      <c r="H63" s="16">
        <f t="shared" si="2"/>
        <v>100</v>
      </c>
    </row>
    <row r="64" spans="1:8" s="28" customFormat="1" ht="12.75" customHeight="1">
      <c r="A64" s="37"/>
      <c r="B64" s="101">
        <v>8000</v>
      </c>
      <c r="C64" s="101" t="s">
        <v>79</v>
      </c>
      <c r="D64" s="106">
        <f>D65+D66+D67+D68+D69</f>
        <v>2012000</v>
      </c>
      <c r="E64" s="106">
        <f>E65+E66+E67+E68+E69</f>
        <v>5344932</v>
      </c>
      <c r="F64" s="106">
        <f>F65+F66+F67+F68+F69</f>
        <v>4643186</v>
      </c>
      <c r="G64" s="39">
        <f t="shared" si="3"/>
        <v>230.77465208747518</v>
      </c>
      <c r="H64" s="39">
        <f t="shared" si="2"/>
        <v>86.87081519465542</v>
      </c>
    </row>
    <row r="65" spans="1:8" s="28" customFormat="1" ht="24" customHeight="1">
      <c r="A65" s="37"/>
      <c r="B65" s="103">
        <v>8110</v>
      </c>
      <c r="C65" s="26" t="s">
        <v>185</v>
      </c>
      <c r="D65" s="26">
        <v>300000</v>
      </c>
      <c r="E65" s="26">
        <v>3676740</v>
      </c>
      <c r="F65" s="26">
        <v>3258457</v>
      </c>
      <c r="G65" s="39">
        <f t="shared" si="3"/>
        <v>1086.1523333333332</v>
      </c>
      <c r="H65" s="16">
        <f t="shared" si="2"/>
        <v>88.62353606727699</v>
      </c>
    </row>
    <row r="66" spans="1:8" s="28" customFormat="1" ht="12.75" customHeight="1">
      <c r="A66" s="37"/>
      <c r="B66" s="103">
        <v>8220</v>
      </c>
      <c r="C66" s="26" t="s">
        <v>199</v>
      </c>
      <c r="D66" s="101"/>
      <c r="E66" s="26">
        <v>360400</v>
      </c>
      <c r="F66" s="26">
        <v>335025</v>
      </c>
      <c r="G66" s="39"/>
      <c r="H66" s="16">
        <f t="shared" si="2"/>
        <v>92.95921198668147</v>
      </c>
    </row>
    <row r="67" spans="1:8" s="28" customFormat="1" ht="12.75">
      <c r="A67" s="37"/>
      <c r="B67" s="13" t="s">
        <v>61</v>
      </c>
      <c r="C67" s="4" t="s">
        <v>62</v>
      </c>
      <c r="D67" s="48"/>
      <c r="E67" s="48">
        <v>484600</v>
      </c>
      <c r="F67" s="48">
        <v>409073</v>
      </c>
      <c r="G67" s="39"/>
      <c r="H67" s="16">
        <f t="shared" si="2"/>
        <v>84.41456871646719</v>
      </c>
    </row>
    <row r="68" spans="1:8" s="28" customFormat="1" ht="12.75">
      <c r="A68" s="37"/>
      <c r="B68" s="22" t="s">
        <v>171</v>
      </c>
      <c r="C68" s="4" t="s">
        <v>172</v>
      </c>
      <c r="D68" s="48">
        <v>1200000</v>
      </c>
      <c r="E68" s="48">
        <v>823192</v>
      </c>
      <c r="F68" s="48">
        <v>640631</v>
      </c>
      <c r="G68" s="39">
        <f t="shared" si="3"/>
        <v>53.38591666666667</v>
      </c>
      <c r="H68" s="16">
        <f t="shared" si="2"/>
        <v>77.82279225259721</v>
      </c>
    </row>
    <row r="69" spans="1:8" s="28" customFormat="1" ht="12.75">
      <c r="A69" s="37"/>
      <c r="B69" s="60" t="s">
        <v>177</v>
      </c>
      <c r="C69" s="4" t="s">
        <v>196</v>
      </c>
      <c r="D69" s="48">
        <v>512000</v>
      </c>
      <c r="E69" s="48"/>
      <c r="F69" s="48"/>
      <c r="G69" s="39">
        <f t="shared" si="3"/>
        <v>0</v>
      </c>
      <c r="H69" s="16"/>
    </row>
    <row r="70" spans="1:8" s="18" customFormat="1" ht="12.75">
      <c r="A70" s="21"/>
      <c r="B70" s="22"/>
      <c r="C70" s="59" t="s">
        <v>173</v>
      </c>
      <c r="D70" s="49">
        <f>D8+D11+D25+D27+D39+D45+D51+D57+D64</f>
        <v>280217640</v>
      </c>
      <c r="E70" s="49">
        <f>E8+E11+E25+E27+E39+E45+E51+E57+E64</f>
        <v>320792912</v>
      </c>
      <c r="F70" s="49">
        <f>F8+F11+F25+F27+F39+F45+F51+F57+F64</f>
        <v>314616769.35</v>
      </c>
      <c r="G70" s="39">
        <f t="shared" si="0"/>
        <v>112.27586148752091</v>
      </c>
      <c r="H70" s="39">
        <f t="shared" si="1"/>
        <v>98.0747259621497</v>
      </c>
    </row>
    <row r="71" spans="1:8" s="18" customFormat="1" ht="12.75">
      <c r="A71" s="21"/>
      <c r="B71" s="22" t="s">
        <v>186</v>
      </c>
      <c r="C71" s="59" t="s">
        <v>187</v>
      </c>
      <c r="D71" s="49">
        <f>D72</f>
        <v>0</v>
      </c>
      <c r="E71" s="49">
        <f>E72</f>
        <v>1005000</v>
      </c>
      <c r="F71" s="49">
        <f>F72</f>
        <v>987304</v>
      </c>
      <c r="G71" s="39"/>
      <c r="H71" s="39">
        <f t="shared" si="1"/>
        <v>98.2392039800995</v>
      </c>
    </row>
    <row r="72" spans="1:8" s="18" customFormat="1" ht="26.25">
      <c r="A72" s="21"/>
      <c r="B72" s="60" t="s">
        <v>188</v>
      </c>
      <c r="C72" s="3" t="s">
        <v>189</v>
      </c>
      <c r="D72" s="48"/>
      <c r="E72" s="48">
        <v>1005000</v>
      </c>
      <c r="F72" s="48">
        <v>987304</v>
      </c>
      <c r="G72" s="39"/>
      <c r="H72" s="16">
        <f>F72/E72*100</f>
        <v>98.2392039800995</v>
      </c>
    </row>
    <row r="73" spans="1:8" s="28" customFormat="1" ht="12.75">
      <c r="A73" s="42" t="s">
        <v>63</v>
      </c>
      <c r="B73" s="43"/>
      <c r="C73" s="38" t="s">
        <v>73</v>
      </c>
      <c r="D73" s="49">
        <f>D70+D71</f>
        <v>280217640</v>
      </c>
      <c r="E73" s="49">
        <f>E70+E71</f>
        <v>321797912</v>
      </c>
      <c r="F73" s="49">
        <f>F70+F71</f>
        <v>315604073.35</v>
      </c>
      <c r="G73" s="39">
        <f t="shared" si="0"/>
        <v>112.62819619421533</v>
      </c>
      <c r="H73" s="39">
        <f t="shared" si="1"/>
        <v>98.07523963983957</v>
      </c>
    </row>
    <row r="74" spans="1:8" s="28" customFormat="1" ht="12.75">
      <c r="A74" s="62"/>
      <c r="B74" s="63"/>
      <c r="C74" s="5"/>
      <c r="D74" s="64"/>
      <c r="E74" s="64"/>
      <c r="F74" s="64"/>
      <c r="G74" s="65"/>
      <c r="H74" s="65"/>
    </row>
    <row r="75" spans="1:8" s="28" customFormat="1" ht="12.75">
      <c r="A75" s="62"/>
      <c r="B75" s="63"/>
      <c r="C75" s="5"/>
      <c r="D75" s="64"/>
      <c r="E75" s="64"/>
      <c r="F75" s="64"/>
      <c r="G75" s="65"/>
      <c r="H75" s="65"/>
    </row>
    <row r="76" spans="2:8" ht="12.75">
      <c r="B76" s="9"/>
      <c r="C76" s="45" t="s">
        <v>164</v>
      </c>
      <c r="D76" s="24"/>
      <c r="E76" s="24"/>
      <c r="F76" s="24"/>
      <c r="G76" s="25"/>
      <c r="H76" s="25"/>
    </row>
    <row r="77" spans="1:8" ht="39">
      <c r="A77" s="19" t="s">
        <v>0</v>
      </c>
      <c r="B77" s="10"/>
      <c r="C77" s="144" t="s">
        <v>1</v>
      </c>
      <c r="D77" s="143" t="s">
        <v>68</v>
      </c>
      <c r="E77" s="143" t="s">
        <v>69</v>
      </c>
      <c r="F77" s="143" t="s">
        <v>64</v>
      </c>
      <c r="G77" s="26" t="s">
        <v>70</v>
      </c>
      <c r="H77" s="26"/>
    </row>
    <row r="78" spans="1:8" ht="78.75">
      <c r="A78" s="19">
        <v>1</v>
      </c>
      <c r="B78" s="11"/>
      <c r="C78" s="139"/>
      <c r="D78" s="143"/>
      <c r="E78" s="143"/>
      <c r="F78" s="143"/>
      <c r="G78" s="26" t="s">
        <v>174</v>
      </c>
      <c r="H78" s="26" t="s">
        <v>71</v>
      </c>
    </row>
    <row r="79" spans="1:8" ht="12.75">
      <c r="A79" s="19"/>
      <c r="B79" s="98" t="s">
        <v>203</v>
      </c>
      <c r="C79" s="99">
        <v>2</v>
      </c>
      <c r="D79" s="100">
        <v>3</v>
      </c>
      <c r="E79" s="100">
        <v>4</v>
      </c>
      <c r="F79" s="100">
        <v>5</v>
      </c>
      <c r="G79" s="101">
        <v>6</v>
      </c>
      <c r="H79" s="101">
        <v>7</v>
      </c>
    </row>
    <row r="80" spans="1:8" s="28" customFormat="1" ht="12.75">
      <c r="A80" s="37" t="s">
        <v>4</v>
      </c>
      <c r="B80" s="43" t="s">
        <v>175</v>
      </c>
      <c r="C80" s="38" t="s">
        <v>5</v>
      </c>
      <c r="D80" s="49">
        <f>D81+D82</f>
        <v>382500</v>
      </c>
      <c r="E80" s="49">
        <f>E81+E82</f>
        <v>382500</v>
      </c>
      <c r="F80" s="49">
        <f>F81+F82</f>
        <v>231220</v>
      </c>
      <c r="G80" s="39">
        <f t="shared" si="0"/>
        <v>60.449673202614385</v>
      </c>
      <c r="H80" s="39">
        <f t="shared" si="1"/>
        <v>60.449673202614385</v>
      </c>
    </row>
    <row r="81" spans="1:8" ht="26.25">
      <c r="A81" s="14" t="s">
        <v>6</v>
      </c>
      <c r="B81" s="7" t="s">
        <v>6</v>
      </c>
      <c r="C81" s="3" t="s">
        <v>7</v>
      </c>
      <c r="D81" s="48">
        <v>327800</v>
      </c>
      <c r="E81" s="48">
        <v>327800</v>
      </c>
      <c r="F81" s="48">
        <v>176520</v>
      </c>
      <c r="G81" s="16">
        <f t="shared" si="0"/>
        <v>53.84990848078096</v>
      </c>
      <c r="H81" s="16">
        <f t="shared" si="1"/>
        <v>53.84990848078096</v>
      </c>
    </row>
    <row r="82" spans="1:8" ht="12.75">
      <c r="A82" s="14"/>
      <c r="B82" s="7" t="s">
        <v>81</v>
      </c>
      <c r="C82" s="3" t="s">
        <v>75</v>
      </c>
      <c r="D82" s="48">
        <v>54700</v>
      </c>
      <c r="E82" s="48">
        <v>54700</v>
      </c>
      <c r="F82" s="48">
        <v>54700</v>
      </c>
      <c r="G82" s="16"/>
      <c r="H82" s="16"/>
    </row>
    <row r="83" spans="1:8" s="28" customFormat="1" ht="12.75">
      <c r="A83" s="37" t="s">
        <v>8</v>
      </c>
      <c r="B83" s="43" t="s">
        <v>8</v>
      </c>
      <c r="C83" s="38" t="s">
        <v>9</v>
      </c>
      <c r="D83" s="49">
        <f>D84+D85+D86+D87+D88+D96+D89+D94+D95</f>
        <v>8706848</v>
      </c>
      <c r="E83" s="49">
        <f>E84+E85+E86+E87+E88+E96+E89+E94+E95</f>
        <v>23940788</v>
      </c>
      <c r="F83" s="49">
        <f>F84+F85+F86+F87+F88+F96+F89+F94+F95</f>
        <v>22309335</v>
      </c>
      <c r="G83" s="39">
        <f t="shared" si="0"/>
        <v>256.22745452774643</v>
      </c>
      <c r="H83" s="39">
        <f t="shared" si="1"/>
        <v>93.18546657695644</v>
      </c>
    </row>
    <row r="84" spans="1:8" ht="12.75">
      <c r="A84" s="14" t="s">
        <v>10</v>
      </c>
      <c r="B84" s="7" t="s">
        <v>10</v>
      </c>
      <c r="C84" s="4" t="s">
        <v>11</v>
      </c>
      <c r="D84" s="48">
        <v>2044300</v>
      </c>
      <c r="E84" s="48">
        <v>900629</v>
      </c>
      <c r="F84" s="48">
        <v>850629</v>
      </c>
      <c r="G84" s="16">
        <f t="shared" si="0"/>
        <v>41.60979308320697</v>
      </c>
      <c r="H84" s="16">
        <f t="shared" si="1"/>
        <v>94.44832444880188</v>
      </c>
    </row>
    <row r="85" spans="1:8" ht="26.25">
      <c r="A85" s="14" t="s">
        <v>12</v>
      </c>
      <c r="B85" s="7" t="s">
        <v>82</v>
      </c>
      <c r="C85" s="23" t="s">
        <v>215</v>
      </c>
      <c r="D85" s="48">
        <v>3450685</v>
      </c>
      <c r="E85" s="48">
        <v>18722433</v>
      </c>
      <c r="F85" s="48">
        <v>18659996</v>
      </c>
      <c r="G85" s="16">
        <f t="shared" si="0"/>
        <v>540.7620805724081</v>
      </c>
      <c r="H85" s="16">
        <f t="shared" si="1"/>
        <v>99.66651235979853</v>
      </c>
    </row>
    <row r="86" spans="1:8" ht="26.25">
      <c r="A86" s="14" t="s">
        <v>13</v>
      </c>
      <c r="B86" s="7" t="s">
        <v>83</v>
      </c>
      <c r="C86" s="3" t="s">
        <v>80</v>
      </c>
      <c r="D86" s="48">
        <v>247800</v>
      </c>
      <c r="E86" s="48">
        <v>126201</v>
      </c>
      <c r="F86" s="48">
        <v>108201</v>
      </c>
      <c r="G86" s="16">
        <f t="shared" si="0"/>
        <v>43.66464891041162</v>
      </c>
      <c r="H86" s="16">
        <f t="shared" si="1"/>
        <v>85.73703853376756</v>
      </c>
    </row>
    <row r="87" spans="1:8" ht="26.25">
      <c r="A87" s="14" t="s">
        <v>14</v>
      </c>
      <c r="B87" s="7" t="s">
        <v>85</v>
      </c>
      <c r="C87" s="3" t="s">
        <v>86</v>
      </c>
      <c r="D87" s="48">
        <v>632400</v>
      </c>
      <c r="E87" s="48">
        <v>625723</v>
      </c>
      <c r="F87" s="48">
        <v>625631</v>
      </c>
      <c r="G87" s="16">
        <f t="shared" si="0"/>
        <v>98.92963314358</v>
      </c>
      <c r="H87" s="16">
        <f t="shared" si="1"/>
        <v>99.98529700842066</v>
      </c>
    </row>
    <row r="88" spans="1:8" ht="12.75">
      <c r="A88" s="14" t="s">
        <v>15</v>
      </c>
      <c r="B88" s="7" t="s">
        <v>87</v>
      </c>
      <c r="C88" s="4" t="s">
        <v>17</v>
      </c>
      <c r="D88" s="48">
        <v>39000</v>
      </c>
      <c r="E88" s="48">
        <v>1157012</v>
      </c>
      <c r="F88" s="48">
        <v>1157012</v>
      </c>
      <c r="G88" s="16">
        <f t="shared" si="0"/>
        <v>2966.6974358974358</v>
      </c>
      <c r="H88" s="16">
        <f t="shared" si="1"/>
        <v>100</v>
      </c>
    </row>
    <row r="89" spans="1:8" ht="26.25">
      <c r="A89" s="14"/>
      <c r="B89" s="7" t="s">
        <v>89</v>
      </c>
      <c r="C89" s="3" t="s">
        <v>90</v>
      </c>
      <c r="D89" s="48"/>
      <c r="E89" s="48">
        <v>94</v>
      </c>
      <c r="F89" s="48">
        <v>94</v>
      </c>
      <c r="G89" s="16"/>
      <c r="H89" s="16">
        <f t="shared" si="1"/>
        <v>100</v>
      </c>
    </row>
    <row r="90" spans="1:6" ht="12.75">
      <c r="A90" s="14"/>
      <c r="F90" s="17"/>
    </row>
    <row r="91" spans="1:6" ht="21" customHeight="1">
      <c r="A91" s="14"/>
      <c r="F91" s="17"/>
    </row>
    <row r="92" spans="1:8" ht="21" customHeight="1">
      <c r="A92" s="14"/>
      <c r="B92" s="75"/>
      <c r="C92" s="97"/>
      <c r="D92" s="76"/>
      <c r="E92" s="76"/>
      <c r="F92" s="113"/>
      <c r="G92" s="129" t="s">
        <v>202</v>
      </c>
      <c r="H92" s="129"/>
    </row>
    <row r="93" spans="1:8" ht="21" customHeight="1">
      <c r="A93" s="14"/>
      <c r="B93" s="101">
        <v>1</v>
      </c>
      <c r="C93" s="101">
        <v>2</v>
      </c>
      <c r="D93" s="101">
        <v>3</v>
      </c>
      <c r="E93" s="101">
        <v>4</v>
      </c>
      <c r="F93" s="101">
        <v>5</v>
      </c>
      <c r="G93" s="124">
        <v>6</v>
      </c>
      <c r="H93" s="124">
        <v>7</v>
      </c>
    </row>
    <row r="94" spans="1:8" ht="54" customHeight="1">
      <c r="A94" s="14"/>
      <c r="B94" s="7" t="s">
        <v>233</v>
      </c>
      <c r="C94" s="23" t="s">
        <v>234</v>
      </c>
      <c r="D94" s="48">
        <v>143566</v>
      </c>
      <c r="E94" s="48">
        <v>143566</v>
      </c>
      <c r="F94" s="48"/>
      <c r="G94" s="16"/>
      <c r="H94" s="16"/>
    </row>
    <row r="95" spans="1:8" ht="39">
      <c r="A95" s="14"/>
      <c r="B95" s="7" t="s">
        <v>237</v>
      </c>
      <c r="C95" s="23" t="s">
        <v>238</v>
      </c>
      <c r="D95" s="48">
        <v>1549097</v>
      </c>
      <c r="E95" s="48">
        <v>1549097</v>
      </c>
      <c r="F95" s="48">
        <v>255870</v>
      </c>
      <c r="G95" s="16"/>
      <c r="H95" s="16"/>
    </row>
    <row r="96" spans="1:8" ht="12.75">
      <c r="A96" s="14" t="s">
        <v>20</v>
      </c>
      <c r="B96" s="7" t="s">
        <v>95</v>
      </c>
      <c r="C96" s="3" t="s">
        <v>74</v>
      </c>
      <c r="D96" s="48">
        <v>600000</v>
      </c>
      <c r="E96" s="48">
        <v>716033</v>
      </c>
      <c r="F96" s="48">
        <v>651902</v>
      </c>
      <c r="G96" s="16">
        <f t="shared" si="0"/>
        <v>108.65033333333334</v>
      </c>
      <c r="H96" s="16">
        <f t="shared" si="1"/>
        <v>91.04356922097165</v>
      </c>
    </row>
    <row r="97" spans="1:8" s="28" customFormat="1" ht="12.75">
      <c r="A97" s="37" t="s">
        <v>24</v>
      </c>
      <c r="B97" s="43" t="s">
        <v>24</v>
      </c>
      <c r="C97" s="38" t="s">
        <v>25</v>
      </c>
      <c r="D97" s="49">
        <f>D98+D99+D102+D103</f>
        <v>5169053</v>
      </c>
      <c r="E97" s="49">
        <f>E98+E99+E102+E103</f>
        <v>7487374</v>
      </c>
      <c r="F97" s="49">
        <f>F98+F99+F102+F103</f>
        <v>7152692</v>
      </c>
      <c r="G97" s="39">
        <f>F97/D97*100</f>
        <v>138.37528847160206</v>
      </c>
      <c r="H97" s="39">
        <f aca="true" t="shared" si="4" ref="H97:H135">F97/E97*100</f>
        <v>95.53004831867622</v>
      </c>
    </row>
    <row r="98" spans="1:8" ht="40.5" customHeight="1">
      <c r="A98" s="14" t="s">
        <v>26</v>
      </c>
      <c r="B98" s="7" t="s">
        <v>26</v>
      </c>
      <c r="C98" s="3" t="s">
        <v>27</v>
      </c>
      <c r="D98" s="48">
        <v>80000</v>
      </c>
      <c r="E98" s="48">
        <v>2398321</v>
      </c>
      <c r="F98" s="48">
        <v>2138523</v>
      </c>
      <c r="G98" s="16">
        <f>F98/D98*100</f>
        <v>2673.1537500000004</v>
      </c>
      <c r="H98" s="16">
        <f t="shared" si="4"/>
        <v>89.1675051004432</v>
      </c>
    </row>
    <row r="99" spans="1:8" ht="211.5" customHeight="1">
      <c r="A99" s="14"/>
      <c r="B99" s="7" t="s">
        <v>222</v>
      </c>
      <c r="C99" s="3" t="s">
        <v>223</v>
      </c>
      <c r="D99" s="48">
        <v>2770716</v>
      </c>
      <c r="E99" s="48">
        <v>2770716</v>
      </c>
      <c r="F99" s="48">
        <v>2770716</v>
      </c>
      <c r="G99" s="16">
        <f aca="true" t="shared" si="5" ref="G99:G107">F99/D99*100</f>
        <v>100</v>
      </c>
      <c r="H99" s="16">
        <f t="shared" si="4"/>
        <v>100</v>
      </c>
    </row>
    <row r="100" spans="1:8" ht="211.5" customHeight="1">
      <c r="A100" s="14"/>
      <c r="B100" s="75"/>
      <c r="C100" s="97"/>
      <c r="D100" s="76"/>
      <c r="E100" s="76"/>
      <c r="F100" s="113"/>
      <c r="G100" s="129" t="s">
        <v>202</v>
      </c>
      <c r="H100" s="129"/>
    </row>
    <row r="101" spans="1:8" ht="33" customHeight="1">
      <c r="A101" s="14"/>
      <c r="B101" s="101">
        <v>1</v>
      </c>
      <c r="C101" s="101">
        <v>2</v>
      </c>
      <c r="D101" s="101">
        <v>3</v>
      </c>
      <c r="E101" s="101">
        <v>4</v>
      </c>
      <c r="F101" s="101">
        <v>5</v>
      </c>
      <c r="G101" s="124">
        <v>6</v>
      </c>
      <c r="H101" s="124">
        <v>7</v>
      </c>
    </row>
    <row r="102" spans="1:8" ht="223.5" customHeight="1">
      <c r="A102" s="14"/>
      <c r="B102" s="7" t="s">
        <v>224</v>
      </c>
      <c r="C102" s="109" t="s">
        <v>225</v>
      </c>
      <c r="D102" s="48">
        <v>2288337</v>
      </c>
      <c r="E102" s="48">
        <v>2288337</v>
      </c>
      <c r="F102" s="48">
        <v>2213453</v>
      </c>
      <c r="G102" s="16">
        <f t="shared" si="5"/>
        <v>96.72757989754132</v>
      </c>
      <c r="H102" s="16">
        <f t="shared" si="4"/>
        <v>96.72757989754132</v>
      </c>
    </row>
    <row r="103" spans="1:8" ht="31.5" customHeight="1">
      <c r="A103" s="14"/>
      <c r="B103" s="7" t="s">
        <v>167</v>
      </c>
      <c r="C103" s="108" t="s">
        <v>168</v>
      </c>
      <c r="D103" s="48">
        <v>30000</v>
      </c>
      <c r="E103" s="48">
        <v>30000</v>
      </c>
      <c r="F103" s="48">
        <v>30000</v>
      </c>
      <c r="G103" s="16">
        <f t="shared" si="5"/>
        <v>100</v>
      </c>
      <c r="H103" s="16">
        <f t="shared" si="4"/>
        <v>100</v>
      </c>
    </row>
    <row r="104" spans="1:8" s="28" customFormat="1" ht="12.75">
      <c r="A104" s="37" t="s">
        <v>32</v>
      </c>
      <c r="B104" s="43" t="s">
        <v>32</v>
      </c>
      <c r="C104" s="38" t="s">
        <v>33</v>
      </c>
      <c r="D104" s="49">
        <f>D106+D107+D105+D108</f>
        <v>252500</v>
      </c>
      <c r="E104" s="49">
        <f>E106+E107+E105+E108</f>
        <v>858107</v>
      </c>
      <c r="F104" s="49">
        <f>F106+F107+F105+F108</f>
        <v>781942</v>
      </c>
      <c r="G104" s="39">
        <f t="shared" si="5"/>
        <v>309.68</v>
      </c>
      <c r="H104" s="39">
        <f t="shared" si="4"/>
        <v>91.1240672783231</v>
      </c>
    </row>
    <row r="105" spans="1:8" s="18" customFormat="1" ht="12.75">
      <c r="A105" s="21"/>
      <c r="B105" s="61" t="s">
        <v>34</v>
      </c>
      <c r="C105" s="110" t="s">
        <v>35</v>
      </c>
      <c r="D105" s="48"/>
      <c r="E105" s="48">
        <v>146271</v>
      </c>
      <c r="F105" s="48">
        <v>146269</v>
      </c>
      <c r="G105" s="16"/>
      <c r="H105" s="16">
        <f t="shared" si="4"/>
        <v>99.99863267496633</v>
      </c>
    </row>
    <row r="106" spans="1:8" ht="12.75">
      <c r="A106" s="14" t="s">
        <v>36</v>
      </c>
      <c r="B106" s="7" t="s">
        <v>36</v>
      </c>
      <c r="C106" s="4" t="s">
        <v>37</v>
      </c>
      <c r="D106" s="48">
        <v>2500</v>
      </c>
      <c r="E106" s="48">
        <v>2500</v>
      </c>
      <c r="F106" s="48"/>
      <c r="G106" s="16">
        <f t="shared" si="5"/>
        <v>0</v>
      </c>
      <c r="H106" s="16">
        <f t="shared" si="4"/>
        <v>0</v>
      </c>
    </row>
    <row r="107" spans="1:8" ht="26.25">
      <c r="A107" s="14" t="s">
        <v>38</v>
      </c>
      <c r="B107" s="7" t="s">
        <v>38</v>
      </c>
      <c r="C107" s="3" t="s">
        <v>39</v>
      </c>
      <c r="D107" s="48">
        <v>200000</v>
      </c>
      <c r="E107" s="48">
        <v>564353</v>
      </c>
      <c r="F107" s="48">
        <v>490990</v>
      </c>
      <c r="G107" s="16">
        <f t="shared" si="5"/>
        <v>245.495</v>
      </c>
      <c r="H107" s="16">
        <f t="shared" si="4"/>
        <v>87.00051209083676</v>
      </c>
    </row>
    <row r="108" spans="1:8" ht="26.25">
      <c r="A108" s="14"/>
      <c r="B108" s="7" t="s">
        <v>40</v>
      </c>
      <c r="C108" s="23" t="s">
        <v>41</v>
      </c>
      <c r="D108" s="48">
        <v>50000</v>
      </c>
      <c r="E108" s="48">
        <v>144983</v>
      </c>
      <c r="F108" s="48">
        <v>144683</v>
      </c>
      <c r="G108" s="16">
        <f aca="true" t="shared" si="6" ref="G108:G117">F108/D108*100</f>
        <v>289.366</v>
      </c>
      <c r="H108" s="16">
        <f t="shared" si="4"/>
        <v>99.79307918859452</v>
      </c>
    </row>
    <row r="109" spans="1:8" s="28" customFormat="1" ht="12.75">
      <c r="A109" s="37" t="s">
        <v>44</v>
      </c>
      <c r="B109" s="127" t="s">
        <v>44</v>
      </c>
      <c r="C109" s="117" t="s">
        <v>45</v>
      </c>
      <c r="D109" s="118">
        <f>D114+D113</f>
        <v>115000</v>
      </c>
      <c r="E109" s="118">
        <f>E114+E113</f>
        <v>202019</v>
      </c>
      <c r="F109" s="118">
        <f>F114+F113</f>
        <v>202019</v>
      </c>
      <c r="G109" s="119">
        <f t="shared" si="6"/>
        <v>175.6686956521739</v>
      </c>
      <c r="H109" s="119">
        <f t="shared" si="4"/>
        <v>100</v>
      </c>
    </row>
    <row r="110" spans="1:8" s="28" customFormat="1" ht="12.75">
      <c r="A110" s="96"/>
      <c r="B110" s="128"/>
      <c r="C110" s="121"/>
      <c r="D110" s="122"/>
      <c r="E110" s="122"/>
      <c r="F110" s="122"/>
      <c r="G110" s="123"/>
      <c r="H110" s="123"/>
    </row>
    <row r="111" spans="1:8" s="28" customFormat="1" ht="12.75">
      <c r="A111" s="37"/>
      <c r="B111" s="75"/>
      <c r="C111" s="97"/>
      <c r="D111" s="76"/>
      <c r="E111" s="76"/>
      <c r="F111" s="113"/>
      <c r="G111" s="129" t="s">
        <v>202</v>
      </c>
      <c r="H111" s="129"/>
    </row>
    <row r="112" spans="1:8" s="28" customFormat="1" ht="12.75">
      <c r="A112" s="37"/>
      <c r="B112" s="101">
        <v>1</v>
      </c>
      <c r="C112" s="101">
        <v>2</v>
      </c>
      <c r="D112" s="101">
        <v>3</v>
      </c>
      <c r="E112" s="101">
        <v>4</v>
      </c>
      <c r="F112" s="101">
        <v>5</v>
      </c>
      <c r="G112" s="124">
        <v>6</v>
      </c>
      <c r="H112" s="124">
        <v>7</v>
      </c>
    </row>
    <row r="113" spans="1:10" s="28" customFormat="1" ht="26.25">
      <c r="A113" s="37"/>
      <c r="B113" s="61" t="s">
        <v>48</v>
      </c>
      <c r="C113" s="23" t="s">
        <v>49</v>
      </c>
      <c r="D113" s="48"/>
      <c r="E113" s="48">
        <v>111998</v>
      </c>
      <c r="F113" s="48">
        <v>111998</v>
      </c>
      <c r="G113" s="16"/>
      <c r="H113" s="16">
        <f t="shared" si="4"/>
        <v>100</v>
      </c>
      <c r="I113" s="18"/>
      <c r="J113" s="18"/>
    </row>
    <row r="114" spans="1:8" ht="12.75">
      <c r="A114" s="14" t="s">
        <v>50</v>
      </c>
      <c r="B114" s="7" t="s">
        <v>50</v>
      </c>
      <c r="C114" s="4" t="s">
        <v>51</v>
      </c>
      <c r="D114" s="48">
        <v>115000</v>
      </c>
      <c r="E114" s="48">
        <v>90021</v>
      </c>
      <c r="F114" s="48">
        <v>90021</v>
      </c>
      <c r="G114" s="16">
        <f t="shared" si="6"/>
        <v>78.2791304347826</v>
      </c>
      <c r="H114" s="16">
        <f t="shared" si="4"/>
        <v>100</v>
      </c>
    </row>
    <row r="115" spans="1:8" s="28" customFormat="1" ht="12.75">
      <c r="A115" s="37"/>
      <c r="B115" s="40" t="s">
        <v>53</v>
      </c>
      <c r="C115" s="59" t="s">
        <v>54</v>
      </c>
      <c r="D115" s="49">
        <f>D117+D116</f>
        <v>533197</v>
      </c>
      <c r="E115" s="49">
        <f>E117+E116</f>
        <v>533197</v>
      </c>
      <c r="F115" s="49">
        <f>F117+F116</f>
        <v>518577</v>
      </c>
      <c r="G115" s="16">
        <f t="shared" si="6"/>
        <v>97.25804908879833</v>
      </c>
      <c r="H115" s="16">
        <f t="shared" si="4"/>
        <v>97.25804908879833</v>
      </c>
    </row>
    <row r="116" spans="1:8" s="28" customFormat="1" ht="26.25">
      <c r="A116" s="37"/>
      <c r="B116" s="67" t="s">
        <v>181</v>
      </c>
      <c r="C116" s="108" t="s">
        <v>182</v>
      </c>
      <c r="D116" s="48">
        <v>129419</v>
      </c>
      <c r="E116" s="48">
        <v>129419</v>
      </c>
      <c r="F116" s="48">
        <v>129419</v>
      </c>
      <c r="G116" s="16">
        <f t="shared" si="6"/>
        <v>100</v>
      </c>
      <c r="H116" s="16">
        <f t="shared" si="4"/>
        <v>100</v>
      </c>
    </row>
    <row r="117" spans="1:8" s="28" customFormat="1" ht="12.75">
      <c r="A117" s="37"/>
      <c r="B117" s="67" t="s">
        <v>55</v>
      </c>
      <c r="C117" s="4" t="s">
        <v>56</v>
      </c>
      <c r="D117" s="48">
        <v>403778</v>
      </c>
      <c r="E117" s="48">
        <v>403778</v>
      </c>
      <c r="F117" s="48">
        <v>389158</v>
      </c>
      <c r="G117" s="16">
        <f t="shared" si="6"/>
        <v>96.37919847044664</v>
      </c>
      <c r="H117" s="16">
        <f t="shared" si="4"/>
        <v>96.37919847044664</v>
      </c>
    </row>
    <row r="118" spans="1:8" s="28" customFormat="1" ht="12.75">
      <c r="A118" s="37" t="s">
        <v>57</v>
      </c>
      <c r="B118" s="43" t="s">
        <v>57</v>
      </c>
      <c r="C118" s="38" t="s">
        <v>77</v>
      </c>
      <c r="D118" s="49">
        <f>D119+D122+D124+D123+D126+D125+D120+D121</f>
        <v>7598095</v>
      </c>
      <c r="E118" s="49">
        <f>E119+E122+E124+E123+E126+E125+E120+E121</f>
        <v>7598095</v>
      </c>
      <c r="F118" s="49">
        <f>F119+F122+F124+F123+F126+F125+F120+F121</f>
        <v>5772482</v>
      </c>
      <c r="G118" s="39">
        <f aca="true" t="shared" si="7" ref="G118:G135">F118/D118*100</f>
        <v>75.9727536968148</v>
      </c>
      <c r="H118" s="39">
        <f t="shared" si="4"/>
        <v>75.9727536968148</v>
      </c>
    </row>
    <row r="119" spans="1:8" s="28" customFormat="1" ht="12.75">
      <c r="A119" s="37"/>
      <c r="B119" s="61" t="s">
        <v>169</v>
      </c>
      <c r="C119" s="69" t="s">
        <v>170</v>
      </c>
      <c r="D119" s="48">
        <v>146500</v>
      </c>
      <c r="E119" s="48">
        <v>146500</v>
      </c>
      <c r="F119" s="48">
        <v>115100</v>
      </c>
      <c r="G119" s="16">
        <f t="shared" si="7"/>
        <v>78.56655290102388</v>
      </c>
      <c r="H119" s="16">
        <f t="shared" si="4"/>
        <v>78.56655290102388</v>
      </c>
    </row>
    <row r="120" spans="1:8" s="28" customFormat="1" ht="12.75">
      <c r="A120" s="37"/>
      <c r="B120" s="61" t="s">
        <v>228</v>
      </c>
      <c r="C120" t="s">
        <v>229</v>
      </c>
      <c r="D120" s="48">
        <v>16000</v>
      </c>
      <c r="E120" s="48">
        <v>16000</v>
      </c>
      <c r="F120" s="48"/>
      <c r="G120" s="16">
        <f t="shared" si="7"/>
        <v>0</v>
      </c>
      <c r="H120" s="16">
        <f t="shared" si="4"/>
        <v>0</v>
      </c>
    </row>
    <row r="121" spans="1:8" s="28" customFormat="1" ht="26.25">
      <c r="A121" s="37"/>
      <c r="B121" s="61" t="s">
        <v>239</v>
      </c>
      <c r="C121" s="107" t="s">
        <v>240</v>
      </c>
      <c r="D121" s="48">
        <v>1500000</v>
      </c>
      <c r="E121" s="48">
        <v>1500000</v>
      </c>
      <c r="F121" s="48">
        <v>480000</v>
      </c>
      <c r="G121" s="16">
        <f t="shared" si="7"/>
        <v>32</v>
      </c>
      <c r="H121" s="16">
        <f t="shared" si="4"/>
        <v>32</v>
      </c>
    </row>
    <row r="122" spans="1:8" ht="26.25">
      <c r="A122" s="14"/>
      <c r="B122" s="8" t="s">
        <v>58</v>
      </c>
      <c r="C122" s="23" t="s">
        <v>176</v>
      </c>
      <c r="D122" s="48">
        <v>342439</v>
      </c>
      <c r="E122" s="48">
        <v>342439</v>
      </c>
      <c r="F122" s="48"/>
      <c r="G122" s="16">
        <f t="shared" si="7"/>
        <v>0</v>
      </c>
      <c r="H122" s="16">
        <f t="shared" si="4"/>
        <v>0</v>
      </c>
    </row>
    <row r="123" spans="1:8" ht="26.25">
      <c r="A123" s="14"/>
      <c r="B123" s="8" t="s">
        <v>206</v>
      </c>
      <c r="C123" s="23" t="s">
        <v>207</v>
      </c>
      <c r="D123" s="48">
        <v>21800</v>
      </c>
      <c r="E123" s="48">
        <v>21800</v>
      </c>
      <c r="F123" s="48">
        <v>21800</v>
      </c>
      <c r="G123" s="16">
        <f t="shared" si="7"/>
        <v>100</v>
      </c>
      <c r="H123" s="16">
        <f t="shared" si="4"/>
        <v>100</v>
      </c>
    </row>
    <row r="124" spans="1:8" ht="12.75">
      <c r="A124" s="14"/>
      <c r="B124" s="8" t="s">
        <v>191</v>
      </c>
      <c r="C124" s="23" t="s">
        <v>192</v>
      </c>
      <c r="D124" s="48">
        <v>3763135</v>
      </c>
      <c r="E124" s="48">
        <v>3763135</v>
      </c>
      <c r="F124" s="48">
        <v>3763135</v>
      </c>
      <c r="G124" s="16">
        <f t="shared" si="7"/>
        <v>100</v>
      </c>
      <c r="H124" s="16">
        <f t="shared" si="4"/>
        <v>100</v>
      </c>
    </row>
    <row r="125" spans="1:8" ht="78.75">
      <c r="A125" s="14"/>
      <c r="B125" s="8" t="s">
        <v>227</v>
      </c>
      <c r="C125" s="107" t="s">
        <v>226</v>
      </c>
      <c r="D125" s="48">
        <v>758221</v>
      </c>
      <c r="E125" s="48">
        <v>758221</v>
      </c>
      <c r="F125" s="48">
        <v>692447</v>
      </c>
      <c r="G125" s="16">
        <f t="shared" si="7"/>
        <v>91.32522048321005</v>
      </c>
      <c r="H125" s="16">
        <f t="shared" si="4"/>
        <v>91.32522048321005</v>
      </c>
    </row>
    <row r="126" spans="1:8" ht="12.75">
      <c r="A126" s="14"/>
      <c r="B126" s="8" t="s">
        <v>208</v>
      </c>
      <c r="C126" s="23" t="s">
        <v>209</v>
      </c>
      <c r="D126" s="48">
        <v>1050000</v>
      </c>
      <c r="E126" s="48">
        <v>1050000</v>
      </c>
      <c r="F126" s="48">
        <v>700000</v>
      </c>
      <c r="G126" s="16">
        <f t="shared" si="7"/>
        <v>66.66666666666666</v>
      </c>
      <c r="H126" s="16">
        <f t="shared" si="4"/>
        <v>66.66666666666666</v>
      </c>
    </row>
    <row r="127" spans="1:8" s="28" customFormat="1" ht="12.75">
      <c r="A127" s="37"/>
      <c r="B127" s="43" t="s">
        <v>60</v>
      </c>
      <c r="C127" s="66" t="s">
        <v>79</v>
      </c>
      <c r="D127" s="49">
        <f>D130+D131+D128+D129</f>
        <v>602300</v>
      </c>
      <c r="E127" s="49">
        <f>E130+E131+E128+E129</f>
        <v>602300</v>
      </c>
      <c r="F127" s="49">
        <f>F130+F131+F128+F129</f>
        <v>457785</v>
      </c>
      <c r="G127" s="39">
        <f t="shared" si="7"/>
        <v>76.00614311804749</v>
      </c>
      <c r="H127" s="39">
        <f t="shared" si="4"/>
        <v>76.00614311804749</v>
      </c>
    </row>
    <row r="128" spans="1:8" s="28" customFormat="1" ht="12.75">
      <c r="A128" s="37"/>
      <c r="B128" s="61" t="s">
        <v>61</v>
      </c>
      <c r="C128" s="23" t="s">
        <v>62</v>
      </c>
      <c r="D128" s="48">
        <v>45800</v>
      </c>
      <c r="E128" s="48">
        <v>45800</v>
      </c>
      <c r="F128" s="48">
        <v>45800</v>
      </c>
      <c r="G128" s="16">
        <f t="shared" si="7"/>
        <v>100</v>
      </c>
      <c r="H128" s="16">
        <f t="shared" si="4"/>
        <v>100</v>
      </c>
    </row>
    <row r="129" spans="1:8" s="28" customFormat="1" ht="12.75">
      <c r="A129" s="37"/>
      <c r="B129" s="61" t="s">
        <v>171</v>
      </c>
      <c r="C129" s="23" t="s">
        <v>241</v>
      </c>
      <c r="D129" s="48">
        <v>380000</v>
      </c>
      <c r="E129" s="48">
        <v>380000</v>
      </c>
      <c r="F129" s="48">
        <v>380000</v>
      </c>
      <c r="G129" s="16">
        <f t="shared" si="7"/>
        <v>100</v>
      </c>
      <c r="H129" s="16">
        <f t="shared" si="4"/>
        <v>100</v>
      </c>
    </row>
    <row r="130" spans="1:8" s="18" customFormat="1" ht="12.75">
      <c r="A130" s="21"/>
      <c r="B130" s="61" t="s">
        <v>200</v>
      </c>
      <c r="C130" s="23" t="s">
        <v>201</v>
      </c>
      <c r="D130" s="48">
        <v>151500</v>
      </c>
      <c r="E130" s="48">
        <v>151500</v>
      </c>
      <c r="F130" s="48">
        <v>31985</v>
      </c>
      <c r="G130" s="16">
        <f t="shared" si="7"/>
        <v>21.112211221122113</v>
      </c>
      <c r="H130" s="16">
        <f t="shared" si="4"/>
        <v>21.112211221122113</v>
      </c>
    </row>
    <row r="131" spans="1:8" s="18" customFormat="1" ht="12.75">
      <c r="A131" s="21"/>
      <c r="B131" s="61" t="s">
        <v>210</v>
      </c>
      <c r="C131" s="23" t="s">
        <v>211</v>
      </c>
      <c r="D131" s="48">
        <v>25000</v>
      </c>
      <c r="E131" s="48">
        <v>25000</v>
      </c>
      <c r="F131" s="48"/>
      <c r="G131" s="16">
        <f t="shared" si="7"/>
        <v>0</v>
      </c>
      <c r="H131" s="16">
        <f t="shared" si="4"/>
        <v>0</v>
      </c>
    </row>
    <row r="132" spans="1:8" s="28" customFormat="1" ht="12.75">
      <c r="A132" s="37"/>
      <c r="B132" s="43" t="s">
        <v>186</v>
      </c>
      <c r="C132" s="66" t="s">
        <v>187</v>
      </c>
      <c r="D132" s="49">
        <f>D133+D134</f>
        <v>5391000</v>
      </c>
      <c r="E132" s="49">
        <f>E133+E134</f>
        <v>5391000</v>
      </c>
      <c r="F132" s="49">
        <f>F133+F134</f>
        <v>5387800</v>
      </c>
      <c r="G132" s="39">
        <f t="shared" si="7"/>
        <v>99.94064181042478</v>
      </c>
      <c r="H132" s="39">
        <f t="shared" si="4"/>
        <v>99.94064181042478</v>
      </c>
    </row>
    <row r="133" spans="1:8" s="18" customFormat="1" ht="12.75">
      <c r="A133" s="21"/>
      <c r="B133" s="61" t="s">
        <v>212</v>
      </c>
      <c r="C133" s="23" t="s">
        <v>213</v>
      </c>
      <c r="D133" s="48">
        <v>1050000</v>
      </c>
      <c r="E133" s="48">
        <v>1050000</v>
      </c>
      <c r="F133" s="48">
        <v>1050000</v>
      </c>
      <c r="G133" s="16">
        <f t="shared" si="7"/>
        <v>100</v>
      </c>
      <c r="H133" s="16">
        <f t="shared" si="4"/>
        <v>100</v>
      </c>
    </row>
    <row r="134" spans="1:8" ht="26.25">
      <c r="A134" s="14"/>
      <c r="B134" s="8" t="s">
        <v>188</v>
      </c>
      <c r="C134" s="23" t="s">
        <v>189</v>
      </c>
      <c r="D134" s="48">
        <v>4341000</v>
      </c>
      <c r="E134" s="48">
        <v>4341000</v>
      </c>
      <c r="F134" s="48">
        <v>4337800</v>
      </c>
      <c r="G134" s="16">
        <f t="shared" si="7"/>
        <v>99.9262842662981</v>
      </c>
      <c r="H134" s="16">
        <f t="shared" si="4"/>
        <v>99.9262842662981</v>
      </c>
    </row>
    <row r="135" spans="1:8" s="28" customFormat="1" ht="12.75">
      <c r="A135" s="37"/>
      <c r="B135" s="40"/>
      <c r="C135" s="41" t="s">
        <v>72</v>
      </c>
      <c r="D135" s="49">
        <f>D80+D83+D97+D104+D109+D115+D118+D127+D132</f>
        <v>28750493</v>
      </c>
      <c r="E135" s="49">
        <f>E80+E83+E97+E104+E109+E115+E118+E127+E132</f>
        <v>46995380</v>
      </c>
      <c r="F135" s="49">
        <f>F80+F83+F97+F104+F109+F115+F118+F127+F132</f>
        <v>42813852</v>
      </c>
      <c r="G135" s="39">
        <f t="shared" si="7"/>
        <v>148.91519251513355</v>
      </c>
      <c r="H135" s="39">
        <f t="shared" si="4"/>
        <v>91.10225728571618</v>
      </c>
    </row>
    <row r="136" spans="1:6" ht="12.75">
      <c r="A136" s="6"/>
      <c r="B136" s="6"/>
      <c r="C136" s="1"/>
      <c r="D136" s="2"/>
      <c r="E136" s="2"/>
      <c r="F136" s="17"/>
    </row>
    <row r="137" spans="2:8" ht="12.75">
      <c r="B137" s="29"/>
      <c r="C137" s="30"/>
      <c r="D137" s="31"/>
      <c r="E137" s="54"/>
      <c r="F137" s="148"/>
      <c r="G137" s="149"/>
      <c r="H137" s="149"/>
    </row>
    <row r="138" spans="2:8" ht="12.75" customHeight="1">
      <c r="B138" s="135" t="s">
        <v>165</v>
      </c>
      <c r="C138" s="135"/>
      <c r="D138" s="135"/>
      <c r="E138" s="135"/>
      <c r="F138" s="135"/>
      <c r="G138" s="135"/>
      <c r="H138" s="135"/>
    </row>
    <row r="139" spans="2:8" ht="12.75" customHeight="1">
      <c r="B139" s="130" t="s">
        <v>104</v>
      </c>
      <c r="C139" s="130" t="s">
        <v>105</v>
      </c>
      <c r="D139" s="138" t="s">
        <v>2</v>
      </c>
      <c r="E139" s="138" t="s">
        <v>3</v>
      </c>
      <c r="F139" s="138" t="s">
        <v>64</v>
      </c>
      <c r="G139" s="136" t="s">
        <v>70</v>
      </c>
      <c r="H139" s="137"/>
    </row>
    <row r="140" spans="2:8" ht="52.5">
      <c r="B140" s="131"/>
      <c r="C140" s="131"/>
      <c r="D140" s="139"/>
      <c r="E140" s="139"/>
      <c r="F140" s="139"/>
      <c r="G140" s="46" t="s">
        <v>66</v>
      </c>
      <c r="H140" s="46" t="s">
        <v>67</v>
      </c>
    </row>
    <row r="141" spans="2:8" ht="12.75">
      <c r="B141" s="74">
        <v>1</v>
      </c>
      <c r="C141" s="74">
        <v>2</v>
      </c>
      <c r="D141" s="77">
        <v>3</v>
      </c>
      <c r="E141" s="78">
        <v>4</v>
      </c>
      <c r="F141" s="78">
        <v>5</v>
      </c>
      <c r="G141" s="77">
        <v>6</v>
      </c>
      <c r="H141" s="77">
        <v>7</v>
      </c>
    </row>
    <row r="142" spans="2:8" ht="12.75">
      <c r="B142" s="32" t="s">
        <v>21</v>
      </c>
      <c r="C142" s="35" t="s">
        <v>107</v>
      </c>
      <c r="D142" s="81">
        <f>D145+D149+D164+D167+D169</f>
        <v>279705640</v>
      </c>
      <c r="E142" s="81">
        <f>E145+E149+E164+E167+E169</f>
        <v>321797912</v>
      </c>
      <c r="F142" s="81">
        <f>F145+F149+F164+F167+F169</f>
        <v>315604073</v>
      </c>
      <c r="G142" s="80">
        <f aca="true" t="shared" si="8" ref="G142:G163">F142/D142*100</f>
        <v>112.83436150947833</v>
      </c>
      <c r="H142" s="80">
        <f>F142/E142*100</f>
        <v>98.07523953107564</v>
      </c>
    </row>
    <row r="143" spans="2:8" ht="12.75">
      <c r="B143" s="75"/>
      <c r="C143" s="97"/>
      <c r="D143" s="76"/>
      <c r="E143" s="76"/>
      <c r="F143" s="113"/>
      <c r="G143" s="129" t="s">
        <v>202</v>
      </c>
      <c r="H143" s="129"/>
    </row>
    <row r="144" spans="2:8" ht="12.75">
      <c r="B144" s="101">
        <v>1</v>
      </c>
      <c r="C144" s="101">
        <v>2</v>
      </c>
      <c r="D144" s="101">
        <v>3</v>
      </c>
      <c r="E144" s="101">
        <v>4</v>
      </c>
      <c r="F144" s="101">
        <v>5</v>
      </c>
      <c r="G144" s="124">
        <v>6</v>
      </c>
      <c r="H144" s="124">
        <v>7</v>
      </c>
    </row>
    <row r="145" spans="2:8" ht="12.75">
      <c r="B145" s="32" t="s">
        <v>108</v>
      </c>
      <c r="C145" s="35" t="s">
        <v>109</v>
      </c>
      <c r="D145" s="81">
        <f>D146+D148</f>
        <v>208910418</v>
      </c>
      <c r="E145" s="82">
        <f>E146+E148</f>
        <v>219474306</v>
      </c>
      <c r="F145" s="82">
        <f>F146+F148</f>
        <v>218854963</v>
      </c>
      <c r="G145" s="80">
        <f t="shared" si="8"/>
        <v>104.76019582709371</v>
      </c>
      <c r="H145" s="80">
        <f>F145/E145*100</f>
        <v>99.7178061472034</v>
      </c>
    </row>
    <row r="146" spans="2:8" ht="12.75">
      <c r="B146" s="33" t="s">
        <v>110</v>
      </c>
      <c r="C146" s="34" t="s">
        <v>111</v>
      </c>
      <c r="D146" s="83">
        <v>171345386</v>
      </c>
      <c r="E146" s="84">
        <v>179714409</v>
      </c>
      <c r="F146" s="84">
        <v>179324794</v>
      </c>
      <c r="G146" s="85">
        <f t="shared" si="8"/>
        <v>104.65691442663068</v>
      </c>
      <c r="H146" s="85">
        <f>F146/E146*100</f>
        <v>99.78320324888362</v>
      </c>
    </row>
    <row r="147" spans="2:8" ht="12.75">
      <c r="B147" s="33" t="s">
        <v>96</v>
      </c>
      <c r="C147" s="34" t="s">
        <v>112</v>
      </c>
      <c r="D147" s="84">
        <f>D146</f>
        <v>171345386</v>
      </c>
      <c r="E147" s="84">
        <v>179714409</v>
      </c>
      <c r="F147" s="84">
        <v>179324794</v>
      </c>
      <c r="G147" s="85">
        <f t="shared" si="8"/>
        <v>104.65691442663068</v>
      </c>
      <c r="H147" s="85">
        <f>F147/E147*100</f>
        <v>99.78320324888362</v>
      </c>
    </row>
    <row r="148" spans="2:8" ht="12.75">
      <c r="B148" s="33" t="s">
        <v>113</v>
      </c>
      <c r="C148" s="34" t="s">
        <v>114</v>
      </c>
      <c r="D148" s="83">
        <v>37565032</v>
      </c>
      <c r="E148" s="84">
        <v>39759897</v>
      </c>
      <c r="F148" s="84">
        <v>39530169</v>
      </c>
      <c r="G148" s="85">
        <f t="shared" si="8"/>
        <v>105.23129329425302</v>
      </c>
      <c r="H148" s="85">
        <f>F148/E148*100</f>
        <v>99.4222117828927</v>
      </c>
    </row>
    <row r="149" spans="2:8" ht="12.75">
      <c r="B149" s="32" t="s">
        <v>115</v>
      </c>
      <c r="C149" s="35" t="s">
        <v>116</v>
      </c>
      <c r="D149" s="86">
        <f>D150+D151+D152+D153+D154+D155+D162</f>
        <v>43121059</v>
      </c>
      <c r="E149" s="86">
        <f>E150+E151+E152+E153+E154+E155+E162</f>
        <v>58376843</v>
      </c>
      <c r="F149" s="86">
        <f>F150+F151+F152+F153+F154+F155+F162</f>
        <v>53385253</v>
      </c>
      <c r="G149" s="80">
        <f t="shared" si="8"/>
        <v>123.80320483316515</v>
      </c>
      <c r="H149" s="80">
        <f aca="true" t="shared" si="9" ref="H149:H169">F149/E149*100</f>
        <v>91.44936631807924</v>
      </c>
    </row>
    <row r="150" spans="2:8" ht="12.75">
      <c r="B150" s="33" t="s">
        <v>117</v>
      </c>
      <c r="C150" s="34" t="s">
        <v>118</v>
      </c>
      <c r="D150" s="83">
        <v>6799092</v>
      </c>
      <c r="E150" s="84">
        <v>12629787</v>
      </c>
      <c r="F150" s="84">
        <v>11691222</v>
      </c>
      <c r="G150" s="85">
        <f t="shared" si="8"/>
        <v>171.95269603647074</v>
      </c>
      <c r="H150" s="85">
        <f t="shared" si="9"/>
        <v>92.56863951862371</v>
      </c>
    </row>
    <row r="151" spans="2:8" ht="12.75">
      <c r="B151" s="33" t="s">
        <v>119</v>
      </c>
      <c r="C151" s="34" t="s">
        <v>120</v>
      </c>
      <c r="D151" s="83">
        <v>327020</v>
      </c>
      <c r="E151" s="84">
        <v>26800</v>
      </c>
      <c r="F151" s="84">
        <v>17821</v>
      </c>
      <c r="G151" s="85">
        <f t="shared" si="8"/>
        <v>5.449513791205431</v>
      </c>
      <c r="H151" s="85">
        <f t="shared" si="9"/>
        <v>66.49626865671642</v>
      </c>
    </row>
    <row r="152" spans="2:8" ht="12.75">
      <c r="B152" s="33" t="s">
        <v>121</v>
      </c>
      <c r="C152" s="34" t="s">
        <v>122</v>
      </c>
      <c r="D152" s="83">
        <v>4182592</v>
      </c>
      <c r="E152" s="84">
        <v>4105247</v>
      </c>
      <c r="F152" s="84">
        <v>3716917</v>
      </c>
      <c r="G152" s="85">
        <f t="shared" si="8"/>
        <v>88.86635368690037</v>
      </c>
      <c r="H152" s="85">
        <f t="shared" si="9"/>
        <v>90.5406422561176</v>
      </c>
    </row>
    <row r="153" spans="2:8" ht="12.75">
      <c r="B153" s="33" t="s">
        <v>123</v>
      </c>
      <c r="C153" s="34" t="s">
        <v>124</v>
      </c>
      <c r="D153" s="83">
        <v>8935546</v>
      </c>
      <c r="E153" s="84">
        <v>14461869</v>
      </c>
      <c r="F153" s="84">
        <v>13512609</v>
      </c>
      <c r="G153" s="85">
        <f t="shared" si="8"/>
        <v>151.2230925787859</v>
      </c>
      <c r="H153" s="85">
        <f t="shared" si="9"/>
        <v>93.43611811170464</v>
      </c>
    </row>
    <row r="154" spans="2:8" ht="12.75">
      <c r="B154" s="33" t="s">
        <v>125</v>
      </c>
      <c r="C154" s="34" t="s">
        <v>126</v>
      </c>
      <c r="D154" s="87">
        <v>30100</v>
      </c>
      <c r="E154" s="84">
        <v>157580</v>
      </c>
      <c r="F154" s="84">
        <v>87807</v>
      </c>
      <c r="G154" s="85">
        <f t="shared" si="8"/>
        <v>291.71760797342193</v>
      </c>
      <c r="H154" s="85">
        <f t="shared" si="9"/>
        <v>55.72217286457673</v>
      </c>
    </row>
    <row r="155" spans="2:8" ht="12.75">
      <c r="B155" s="32" t="s">
        <v>127</v>
      </c>
      <c r="C155" s="35" t="s">
        <v>128</v>
      </c>
      <c r="D155" s="81">
        <f>D156+D157+D158+D159+D160+D161</f>
        <v>22747559</v>
      </c>
      <c r="E155" s="82">
        <f>E156+E157+E158+E159+E160+E161</f>
        <v>26807184</v>
      </c>
      <c r="F155" s="82">
        <f>F156+F157+F158+F159+F160+F161</f>
        <v>24173630</v>
      </c>
      <c r="G155" s="80">
        <f t="shared" si="8"/>
        <v>106.26911661158896</v>
      </c>
      <c r="H155" s="80">
        <f t="shared" si="9"/>
        <v>90.17593940489982</v>
      </c>
    </row>
    <row r="156" spans="2:8" ht="12.75">
      <c r="B156" s="33" t="s">
        <v>129</v>
      </c>
      <c r="C156" s="34" t="s">
        <v>130</v>
      </c>
      <c r="D156" s="83">
        <v>3265780</v>
      </c>
      <c r="E156" s="84">
        <v>4043394</v>
      </c>
      <c r="F156" s="84">
        <v>3719768</v>
      </c>
      <c r="G156" s="85">
        <f>F156/D156*100</f>
        <v>113.90136506439504</v>
      </c>
      <c r="H156" s="85">
        <f t="shared" si="9"/>
        <v>91.99617944726633</v>
      </c>
    </row>
    <row r="157" spans="2:8" ht="12.75">
      <c r="B157" s="33" t="s">
        <v>131</v>
      </c>
      <c r="C157" s="34" t="s">
        <v>132</v>
      </c>
      <c r="D157" s="83">
        <v>647940</v>
      </c>
      <c r="E157" s="84">
        <v>531374</v>
      </c>
      <c r="F157" s="84">
        <v>408521</v>
      </c>
      <c r="G157" s="85">
        <f t="shared" si="8"/>
        <v>63.04920208661295</v>
      </c>
      <c r="H157" s="85">
        <f t="shared" si="9"/>
        <v>76.88012586238693</v>
      </c>
    </row>
    <row r="158" spans="2:8" ht="12.75">
      <c r="B158" s="33" t="s">
        <v>133</v>
      </c>
      <c r="C158" s="34" t="s">
        <v>134</v>
      </c>
      <c r="D158" s="83">
        <v>10462522</v>
      </c>
      <c r="E158" s="84">
        <v>12117216</v>
      </c>
      <c r="F158" s="84">
        <v>10839900</v>
      </c>
      <c r="G158" s="85">
        <f t="shared" si="8"/>
        <v>103.60695059948262</v>
      </c>
      <c r="H158" s="85">
        <f t="shared" si="9"/>
        <v>89.4586677335784</v>
      </c>
    </row>
    <row r="159" spans="2:8" ht="12.75">
      <c r="B159" s="33" t="s">
        <v>135</v>
      </c>
      <c r="C159" s="34" t="s">
        <v>136</v>
      </c>
      <c r="D159" s="83">
        <v>2994620</v>
      </c>
      <c r="E159" s="84">
        <v>3409355</v>
      </c>
      <c r="F159" s="84">
        <v>2814251</v>
      </c>
      <c r="G159" s="85">
        <f t="shared" si="8"/>
        <v>93.97689857143811</v>
      </c>
      <c r="H159" s="85">
        <f t="shared" si="9"/>
        <v>82.54496818313142</v>
      </c>
    </row>
    <row r="160" spans="2:8" ht="12.75">
      <c r="B160" s="33" t="s">
        <v>137</v>
      </c>
      <c r="C160" s="34" t="s">
        <v>138</v>
      </c>
      <c r="D160" s="83">
        <v>3678697</v>
      </c>
      <c r="E160" s="84">
        <v>5007845</v>
      </c>
      <c r="F160" s="84">
        <v>4693190</v>
      </c>
      <c r="G160" s="85">
        <f t="shared" si="8"/>
        <v>127.57750910172814</v>
      </c>
      <c r="H160" s="85">
        <f t="shared" si="9"/>
        <v>93.71675840606089</v>
      </c>
    </row>
    <row r="161" spans="2:8" ht="12.75">
      <c r="B161" s="52">
        <v>2276</v>
      </c>
      <c r="C161" s="26" t="s">
        <v>139</v>
      </c>
      <c r="D161" s="84">
        <v>1698000</v>
      </c>
      <c r="E161" s="84">
        <v>1698000</v>
      </c>
      <c r="F161" s="84">
        <v>1698000</v>
      </c>
      <c r="G161" s="94">
        <f t="shared" si="8"/>
        <v>100</v>
      </c>
      <c r="H161" s="94">
        <f t="shared" si="9"/>
        <v>100</v>
      </c>
    </row>
    <row r="162" spans="2:8" ht="26.25">
      <c r="B162" s="32" t="s">
        <v>140</v>
      </c>
      <c r="C162" s="36" t="s">
        <v>141</v>
      </c>
      <c r="D162" s="81">
        <f>D163</f>
        <v>99150</v>
      </c>
      <c r="E162" s="82">
        <f>E163</f>
        <v>188376</v>
      </c>
      <c r="F162" s="82">
        <f>F163</f>
        <v>185247</v>
      </c>
      <c r="G162" s="80">
        <f t="shared" si="8"/>
        <v>186.83509833585475</v>
      </c>
      <c r="H162" s="80">
        <f t="shared" si="9"/>
        <v>98.3389603771181</v>
      </c>
    </row>
    <row r="163" spans="2:8" ht="26.25">
      <c r="B163" s="33" t="s">
        <v>142</v>
      </c>
      <c r="C163" s="34" t="s">
        <v>143</v>
      </c>
      <c r="D163" s="83">
        <v>99150</v>
      </c>
      <c r="E163" s="84">
        <v>188376</v>
      </c>
      <c r="F163" s="84">
        <v>185247</v>
      </c>
      <c r="G163" s="85">
        <f t="shared" si="8"/>
        <v>186.83509833585475</v>
      </c>
      <c r="H163" s="85">
        <f t="shared" si="9"/>
        <v>98.3389603771181</v>
      </c>
    </row>
    <row r="164" spans="2:8" ht="12.75">
      <c r="B164" s="32" t="s">
        <v>144</v>
      </c>
      <c r="C164" s="35" t="s">
        <v>145</v>
      </c>
      <c r="D164" s="90">
        <f>D165+D166</f>
        <v>25949773</v>
      </c>
      <c r="E164" s="90">
        <f>E165+E166</f>
        <v>41279997</v>
      </c>
      <c r="F164" s="90">
        <f>F165+F166</f>
        <v>40789480</v>
      </c>
      <c r="G164" s="80">
        <f>F164/D164*100</f>
        <v>157.1862690282493</v>
      </c>
      <c r="H164" s="80">
        <f t="shared" si="9"/>
        <v>98.81173198728672</v>
      </c>
    </row>
    <row r="165" spans="2:8" ht="26.25">
      <c r="B165" s="33" t="s">
        <v>146</v>
      </c>
      <c r="C165" s="34" t="s">
        <v>147</v>
      </c>
      <c r="D165" s="92">
        <v>25949773</v>
      </c>
      <c r="E165" s="93">
        <v>40274997</v>
      </c>
      <c r="F165" s="93">
        <v>39802176</v>
      </c>
      <c r="G165" s="85">
        <f>F165/D165*100</f>
        <v>153.38159605480942</v>
      </c>
      <c r="H165" s="85">
        <f t="shared" si="9"/>
        <v>98.82601853452651</v>
      </c>
    </row>
    <row r="166" spans="2:8" ht="26.25">
      <c r="B166" s="33">
        <v>2620</v>
      </c>
      <c r="C166" s="34" t="s">
        <v>190</v>
      </c>
      <c r="D166" s="92"/>
      <c r="E166" s="93">
        <v>1005000</v>
      </c>
      <c r="F166" s="93">
        <v>987304</v>
      </c>
      <c r="G166" s="85"/>
      <c r="H166" s="85">
        <f t="shared" si="9"/>
        <v>98.2392039800995</v>
      </c>
    </row>
    <row r="167" spans="2:8" ht="12.75">
      <c r="B167" s="32" t="s">
        <v>148</v>
      </c>
      <c r="C167" s="35" t="s">
        <v>149</v>
      </c>
      <c r="D167" s="90">
        <f>D168</f>
        <v>1527560</v>
      </c>
      <c r="E167" s="89">
        <f>E168</f>
        <v>2365131</v>
      </c>
      <c r="F167" s="89">
        <f>F168</f>
        <v>2286274</v>
      </c>
      <c r="G167" s="80">
        <f>F167/D167*100</f>
        <v>149.66835999895258</v>
      </c>
      <c r="H167" s="80">
        <f t="shared" si="9"/>
        <v>96.66585064421379</v>
      </c>
    </row>
    <row r="168" spans="2:8" ht="12.75">
      <c r="B168" s="33" t="s">
        <v>150</v>
      </c>
      <c r="C168" s="34" t="s">
        <v>151</v>
      </c>
      <c r="D168" s="92">
        <v>1527560</v>
      </c>
      <c r="E168" s="93">
        <v>2365131</v>
      </c>
      <c r="F168" s="93">
        <v>2286274</v>
      </c>
      <c r="G168" s="85">
        <f>F168/D168*100</f>
        <v>149.66835999895258</v>
      </c>
      <c r="H168" s="85">
        <f t="shared" si="9"/>
        <v>96.66585064421379</v>
      </c>
    </row>
    <row r="169" spans="2:8" ht="12.75">
      <c r="B169" s="32" t="s">
        <v>152</v>
      </c>
      <c r="C169" s="35" t="s">
        <v>153</v>
      </c>
      <c r="D169" s="88">
        <v>196830</v>
      </c>
      <c r="E169" s="89">
        <v>301635</v>
      </c>
      <c r="F169" s="89">
        <v>288103</v>
      </c>
      <c r="G169" s="80">
        <f>F169/D169*100</f>
        <v>146.37148808616573</v>
      </c>
      <c r="H169" s="80">
        <f t="shared" si="9"/>
        <v>95.5137832148126</v>
      </c>
    </row>
    <row r="170" spans="2:8" ht="12.75">
      <c r="B170" s="32">
        <v>9000</v>
      </c>
      <c r="C170" s="35" t="s">
        <v>178</v>
      </c>
      <c r="D170" s="88">
        <v>512000</v>
      </c>
      <c r="E170" s="89"/>
      <c r="F170" s="89"/>
      <c r="G170" s="80"/>
      <c r="H170" s="80"/>
    </row>
    <row r="171" spans="2:8" ht="12.75">
      <c r="B171" s="32"/>
      <c r="C171" s="35" t="s">
        <v>157</v>
      </c>
      <c r="D171" s="88">
        <f>D145+D149+D164+D167+D169+D170</f>
        <v>280217640</v>
      </c>
      <c r="E171" s="88">
        <f>E145+E149+E164+E167+E169+E170</f>
        <v>321797912</v>
      </c>
      <c r="F171" s="88">
        <f>F145+F149+F164+F167+F169+F170</f>
        <v>315604073</v>
      </c>
      <c r="G171" s="80">
        <f>F171/D171*100</f>
        <v>112.62819606931241</v>
      </c>
      <c r="H171" s="80">
        <f>F171/E171*100</f>
        <v>98.07523953107564</v>
      </c>
    </row>
    <row r="172" spans="2:8" ht="12.75">
      <c r="B172" s="70"/>
      <c r="C172" s="71"/>
      <c r="D172" s="111"/>
      <c r="E172" s="111"/>
      <c r="F172" s="111"/>
      <c r="G172" s="112"/>
      <c r="H172" s="112"/>
    </row>
    <row r="173" spans="2:8" ht="12.75">
      <c r="B173" s="70"/>
      <c r="C173" s="71"/>
      <c r="D173" s="72"/>
      <c r="E173" s="72"/>
      <c r="F173" s="72"/>
      <c r="G173" s="73"/>
      <c r="H173" s="73"/>
    </row>
    <row r="174" spans="2:8" ht="15" customHeight="1">
      <c r="B174" s="140" t="s">
        <v>166</v>
      </c>
      <c r="C174" s="140"/>
      <c r="D174" s="140"/>
      <c r="E174" s="140"/>
      <c r="F174" s="140"/>
      <c r="G174" s="140"/>
      <c r="H174" s="140"/>
    </row>
    <row r="175" spans="2:8" ht="26.25">
      <c r="B175" s="130" t="s">
        <v>104</v>
      </c>
      <c r="C175" s="130" t="s">
        <v>105</v>
      </c>
      <c r="D175" s="132" t="s">
        <v>161</v>
      </c>
      <c r="E175" s="132" t="s">
        <v>69</v>
      </c>
      <c r="F175" s="114" t="s">
        <v>64</v>
      </c>
      <c r="G175" s="136" t="s">
        <v>70</v>
      </c>
      <c r="H175" s="137"/>
    </row>
    <row r="176" spans="2:8" ht="73.5" customHeight="1">
      <c r="B176" s="131"/>
      <c r="C176" s="131"/>
      <c r="D176" s="133"/>
      <c r="E176" s="133"/>
      <c r="F176" s="115"/>
      <c r="G176" s="46" t="s">
        <v>106</v>
      </c>
      <c r="H176" s="46" t="s">
        <v>71</v>
      </c>
    </row>
    <row r="177" spans="2:8" ht="12.75">
      <c r="B177" s="74">
        <v>1</v>
      </c>
      <c r="C177" s="74">
        <v>2</v>
      </c>
      <c r="D177" s="77">
        <v>3</v>
      </c>
      <c r="E177" s="78">
        <v>4</v>
      </c>
      <c r="F177" s="78">
        <v>5</v>
      </c>
      <c r="G177" s="77">
        <v>6</v>
      </c>
      <c r="H177" s="77">
        <v>7</v>
      </c>
    </row>
    <row r="178" spans="2:8" ht="12.75">
      <c r="B178" s="74">
        <v>2000</v>
      </c>
      <c r="C178" s="74" t="s">
        <v>107</v>
      </c>
      <c r="D178" s="79">
        <f>D179+D185+D201+D199</f>
        <v>8897569</v>
      </c>
      <c r="E178" s="79">
        <f>E179+E185+E201+E199</f>
        <v>21550737</v>
      </c>
      <c r="F178" s="79">
        <f>F179+F185+F201+F199</f>
        <v>19682080</v>
      </c>
      <c r="G178" s="80">
        <f aca="true" t="shared" si="10" ref="G178:G186">F178/D178*100</f>
        <v>221.2073882203105</v>
      </c>
      <c r="H178" s="80">
        <f>F178/E178*100</f>
        <v>91.32903436202669</v>
      </c>
    </row>
    <row r="179" spans="2:8" ht="12.75">
      <c r="B179" s="32" t="s">
        <v>108</v>
      </c>
      <c r="C179" s="35" t="s">
        <v>109</v>
      </c>
      <c r="D179" s="81">
        <f>D182+D184</f>
        <v>1140100</v>
      </c>
      <c r="E179" s="82">
        <f>E182+E184</f>
        <v>819541</v>
      </c>
      <c r="F179" s="82">
        <f>F182+F184</f>
        <v>810708</v>
      </c>
      <c r="G179" s="80">
        <f t="shared" si="10"/>
        <v>71.10849925445136</v>
      </c>
      <c r="H179" s="80">
        <f>F179/E179*100</f>
        <v>98.92220157380778</v>
      </c>
    </row>
    <row r="180" spans="2:8" ht="12.75">
      <c r="B180" s="75"/>
      <c r="C180" s="97"/>
      <c r="D180" s="76"/>
      <c r="E180" s="76"/>
      <c r="F180" s="113"/>
      <c r="G180" s="129" t="s">
        <v>202</v>
      </c>
      <c r="H180" s="129"/>
    </row>
    <row r="181" spans="2:8" ht="12.75">
      <c r="B181" s="101">
        <v>1</v>
      </c>
      <c r="C181" s="101">
        <v>2</v>
      </c>
      <c r="D181" s="101">
        <v>3</v>
      </c>
      <c r="E181" s="101">
        <v>4</v>
      </c>
      <c r="F181" s="101">
        <v>5</v>
      </c>
      <c r="G181" s="124">
        <v>6</v>
      </c>
      <c r="H181" s="124">
        <v>7</v>
      </c>
    </row>
    <row r="182" spans="2:8" ht="12.75">
      <c r="B182" s="33" t="s">
        <v>110</v>
      </c>
      <c r="C182" s="34" t="s">
        <v>111</v>
      </c>
      <c r="D182" s="83">
        <v>901000</v>
      </c>
      <c r="E182" s="84">
        <v>671265</v>
      </c>
      <c r="F182" s="84">
        <v>668695</v>
      </c>
      <c r="G182" s="85">
        <f t="shared" si="10"/>
        <v>74.21698113207547</v>
      </c>
      <c r="H182" s="85">
        <f>F182/E182*100</f>
        <v>99.61714077152838</v>
      </c>
    </row>
    <row r="183" spans="2:8" ht="12.75">
      <c r="B183" s="33" t="s">
        <v>96</v>
      </c>
      <c r="C183" s="34" t="s">
        <v>112</v>
      </c>
      <c r="D183" s="83">
        <v>901000</v>
      </c>
      <c r="E183" s="84">
        <v>671265</v>
      </c>
      <c r="F183" s="84">
        <v>668695</v>
      </c>
      <c r="G183" s="85">
        <f t="shared" si="10"/>
        <v>74.21698113207547</v>
      </c>
      <c r="H183" s="85">
        <f>F183/E183*100</f>
        <v>99.61714077152838</v>
      </c>
    </row>
    <row r="184" spans="2:8" ht="12.75">
      <c r="B184" s="33" t="s">
        <v>113</v>
      </c>
      <c r="C184" s="34" t="s">
        <v>114</v>
      </c>
      <c r="D184" s="83">
        <v>239100</v>
      </c>
      <c r="E184" s="84">
        <v>148276</v>
      </c>
      <c r="F184" s="84">
        <v>142013</v>
      </c>
      <c r="G184" s="85">
        <f t="shared" si="10"/>
        <v>59.39481388540359</v>
      </c>
      <c r="H184" s="85">
        <f>G184/E184*100</f>
        <v>0.04005693024184871</v>
      </c>
    </row>
    <row r="185" spans="2:8" ht="12.75">
      <c r="B185" s="32" t="s">
        <v>115</v>
      </c>
      <c r="C185" s="35" t="s">
        <v>116</v>
      </c>
      <c r="D185" s="86">
        <f>D186+D188+D189+D190+D191+D196+D187</f>
        <v>7664469</v>
      </c>
      <c r="E185" s="86">
        <f>E186+E188+E189+E190+E191+E196+E187</f>
        <v>20672102</v>
      </c>
      <c r="F185" s="86">
        <f>F186+F188+F189+F190+F191+F196+F187</f>
        <v>18857132</v>
      </c>
      <c r="G185" s="80">
        <f t="shared" si="10"/>
        <v>246.03311723225704</v>
      </c>
      <c r="H185" s="80">
        <f aca="true" t="shared" si="11" ref="H185:H195">F185/E185*100</f>
        <v>91.2201961851775</v>
      </c>
    </row>
    <row r="186" spans="2:8" ht="12.75">
      <c r="B186" s="33" t="s">
        <v>117</v>
      </c>
      <c r="C186" s="34" t="s">
        <v>118</v>
      </c>
      <c r="D186" s="83">
        <v>772509</v>
      </c>
      <c r="E186" s="84">
        <v>14348356</v>
      </c>
      <c r="F186" s="84">
        <v>14081680</v>
      </c>
      <c r="G186" s="85">
        <f t="shared" si="10"/>
        <v>1822.849960324087</v>
      </c>
      <c r="H186" s="85">
        <f t="shared" si="11"/>
        <v>98.14141773454743</v>
      </c>
    </row>
    <row r="187" spans="2:8" ht="12.75">
      <c r="B187" s="33">
        <v>2220</v>
      </c>
      <c r="C187" s="34" t="s">
        <v>120</v>
      </c>
      <c r="D187" s="83"/>
      <c r="E187" s="84">
        <v>70841</v>
      </c>
      <c r="F187" s="84">
        <v>70841</v>
      </c>
      <c r="G187" s="85"/>
      <c r="H187" s="85">
        <f t="shared" si="11"/>
        <v>100</v>
      </c>
    </row>
    <row r="188" spans="2:8" ht="12.75">
      <c r="B188" s="33" t="s">
        <v>121</v>
      </c>
      <c r="C188" s="34" t="s">
        <v>122</v>
      </c>
      <c r="D188" s="83">
        <v>3947300</v>
      </c>
      <c r="E188" s="84">
        <v>3323087</v>
      </c>
      <c r="F188" s="84">
        <v>3195122</v>
      </c>
      <c r="G188" s="85">
        <f aca="true" t="shared" si="12" ref="G188:G195">F188/D188*100</f>
        <v>80.94449370455754</v>
      </c>
      <c r="H188" s="85">
        <f t="shared" si="11"/>
        <v>96.14921306604371</v>
      </c>
    </row>
    <row r="189" spans="2:8" ht="12.75">
      <c r="B189" s="33" t="s">
        <v>123</v>
      </c>
      <c r="C189" s="34" t="s">
        <v>124</v>
      </c>
      <c r="D189" s="83">
        <v>1313860</v>
      </c>
      <c r="E189" s="84">
        <v>1226918</v>
      </c>
      <c r="F189" s="84">
        <v>868355</v>
      </c>
      <c r="G189" s="85">
        <f t="shared" si="12"/>
        <v>66.09189715799249</v>
      </c>
      <c r="H189" s="85">
        <f t="shared" si="11"/>
        <v>70.77530853732686</v>
      </c>
    </row>
    <row r="190" spans="2:8" ht="12.75">
      <c r="B190" s="33" t="s">
        <v>125</v>
      </c>
      <c r="C190" s="34" t="s">
        <v>126</v>
      </c>
      <c r="D190" s="87">
        <v>5000</v>
      </c>
      <c r="E190" s="84">
        <v>5000</v>
      </c>
      <c r="F190" s="84">
        <v>0</v>
      </c>
      <c r="G190" s="85">
        <f t="shared" si="12"/>
        <v>0</v>
      </c>
      <c r="H190" s="85">
        <f t="shared" si="11"/>
        <v>0</v>
      </c>
    </row>
    <row r="191" spans="2:8" ht="12.75">
      <c r="B191" s="32" t="s">
        <v>127</v>
      </c>
      <c r="C191" s="35" t="s">
        <v>128</v>
      </c>
      <c r="D191" s="81">
        <f>D192+D193+D194+D195</f>
        <v>97000</v>
      </c>
      <c r="E191" s="81">
        <f>E192+E193+E194+E195</f>
        <v>169100</v>
      </c>
      <c r="F191" s="81">
        <f>F192+F193+F194+F195</f>
        <v>138101</v>
      </c>
      <c r="G191" s="80">
        <f t="shared" si="12"/>
        <v>142.37216494845362</v>
      </c>
      <c r="H191" s="80">
        <f t="shared" si="11"/>
        <v>81.6682436428149</v>
      </c>
    </row>
    <row r="192" spans="2:8" ht="12.75">
      <c r="B192" s="33" t="s">
        <v>129</v>
      </c>
      <c r="C192" s="34" t="s">
        <v>130</v>
      </c>
      <c r="D192" s="83">
        <v>2000</v>
      </c>
      <c r="E192" s="84">
        <v>15510</v>
      </c>
      <c r="F192" s="84">
        <v>5073</v>
      </c>
      <c r="G192" s="85">
        <f t="shared" si="12"/>
        <v>253.65000000000003</v>
      </c>
      <c r="H192" s="85">
        <f t="shared" si="11"/>
        <v>32.70793036750484</v>
      </c>
    </row>
    <row r="193" spans="2:8" ht="12.75">
      <c r="B193" s="33" t="s">
        <v>131</v>
      </c>
      <c r="C193" s="34" t="s">
        <v>132</v>
      </c>
      <c r="D193" s="83">
        <v>20500</v>
      </c>
      <c r="E193" s="84">
        <v>6000</v>
      </c>
      <c r="F193" s="84">
        <v>0</v>
      </c>
      <c r="G193" s="85">
        <f t="shared" si="12"/>
        <v>0</v>
      </c>
      <c r="H193" s="85">
        <f t="shared" si="11"/>
        <v>0</v>
      </c>
    </row>
    <row r="194" spans="2:8" ht="12.75">
      <c r="B194" s="33" t="s">
        <v>133</v>
      </c>
      <c r="C194" s="34" t="s">
        <v>134</v>
      </c>
      <c r="D194" s="83">
        <v>45500</v>
      </c>
      <c r="E194" s="84">
        <v>15090</v>
      </c>
      <c r="F194" s="84">
        <v>7541</v>
      </c>
      <c r="G194" s="85">
        <f t="shared" si="12"/>
        <v>16.573626373626375</v>
      </c>
      <c r="H194" s="85">
        <f t="shared" si="11"/>
        <v>49.97349237905898</v>
      </c>
    </row>
    <row r="195" spans="2:8" ht="12.75">
      <c r="B195" s="33" t="s">
        <v>137</v>
      </c>
      <c r="C195" s="34" t="s">
        <v>138</v>
      </c>
      <c r="D195" s="83">
        <v>29000</v>
      </c>
      <c r="E195" s="84">
        <v>132500</v>
      </c>
      <c r="F195" s="84">
        <v>125487</v>
      </c>
      <c r="G195" s="85">
        <f t="shared" si="12"/>
        <v>432.71379310344827</v>
      </c>
      <c r="H195" s="85">
        <f t="shared" si="11"/>
        <v>94.70716981132075</v>
      </c>
    </row>
    <row r="196" spans="2:8" ht="26.25">
      <c r="B196" s="32" t="s">
        <v>140</v>
      </c>
      <c r="C196" s="36" t="s">
        <v>141</v>
      </c>
      <c r="D196" s="81">
        <f>D198+D197</f>
        <v>1528800</v>
      </c>
      <c r="E196" s="81">
        <f>E198+E197</f>
        <v>1528800</v>
      </c>
      <c r="F196" s="81">
        <f>F198+F197</f>
        <v>503033</v>
      </c>
      <c r="G196" s="80">
        <f>G198</f>
        <v>17.614285714285714</v>
      </c>
      <c r="H196" s="80">
        <f>H198</f>
        <v>17.614285714285714</v>
      </c>
    </row>
    <row r="197" spans="2:8" s="18" customFormat="1" ht="26.25">
      <c r="B197" s="33">
        <v>2281</v>
      </c>
      <c r="C197" s="26" t="s">
        <v>141</v>
      </c>
      <c r="D197" s="83">
        <v>1521800</v>
      </c>
      <c r="E197" s="83">
        <v>1521800</v>
      </c>
      <c r="F197" s="83">
        <v>501800</v>
      </c>
      <c r="G197" s="85">
        <f aca="true" t="shared" si="13" ref="G197:G206">F197/D197*100</f>
        <v>32.97410960704429</v>
      </c>
      <c r="H197" s="85">
        <f>F197/E197*100</f>
        <v>32.97410960704429</v>
      </c>
    </row>
    <row r="198" spans="2:8" ht="26.25">
      <c r="B198" s="33" t="s">
        <v>142</v>
      </c>
      <c r="C198" s="34" t="s">
        <v>143</v>
      </c>
      <c r="D198" s="83">
        <v>7000</v>
      </c>
      <c r="E198" s="84">
        <v>7000</v>
      </c>
      <c r="F198" s="84">
        <v>1233</v>
      </c>
      <c r="G198" s="85">
        <f t="shared" si="13"/>
        <v>17.614285714285714</v>
      </c>
      <c r="H198" s="85">
        <f>F198/E198*100</f>
        <v>17.614285714285714</v>
      </c>
    </row>
    <row r="199" spans="2:8" ht="12.75">
      <c r="B199" s="32">
        <v>2600</v>
      </c>
      <c r="C199" s="35" t="s">
        <v>145</v>
      </c>
      <c r="D199" s="81">
        <f>D200</f>
        <v>50000</v>
      </c>
      <c r="E199" s="81">
        <f>E200</f>
        <v>50000</v>
      </c>
      <c r="F199" s="81">
        <f>F200</f>
        <v>14000</v>
      </c>
      <c r="G199" s="85">
        <f t="shared" si="13"/>
        <v>28.000000000000004</v>
      </c>
      <c r="H199" s="85">
        <f>F199/E199*100</f>
        <v>28.000000000000004</v>
      </c>
    </row>
    <row r="200" spans="2:8" s="28" customFormat="1" ht="26.25">
      <c r="B200" s="33">
        <v>2610</v>
      </c>
      <c r="C200" s="34" t="s">
        <v>230</v>
      </c>
      <c r="D200" s="83">
        <v>50000</v>
      </c>
      <c r="E200" s="84">
        <v>50000</v>
      </c>
      <c r="F200" s="84">
        <v>14000</v>
      </c>
      <c r="G200" s="85">
        <f t="shared" si="13"/>
        <v>28.000000000000004</v>
      </c>
      <c r="H200" s="85">
        <f>F200/E200*100</f>
        <v>28.000000000000004</v>
      </c>
    </row>
    <row r="201" spans="2:8" ht="12.75">
      <c r="B201" s="32" t="s">
        <v>152</v>
      </c>
      <c r="C201" s="35" t="s">
        <v>153</v>
      </c>
      <c r="D201" s="88">
        <v>43000</v>
      </c>
      <c r="E201" s="89">
        <v>9094</v>
      </c>
      <c r="F201" s="89">
        <v>240</v>
      </c>
      <c r="G201" s="80">
        <f t="shared" si="13"/>
        <v>0.5581395348837209</v>
      </c>
      <c r="H201" s="80">
        <f>F201/E201*100</f>
        <v>2.6391027050802727</v>
      </c>
    </row>
    <row r="202" spans="2:8" ht="12.75">
      <c r="B202" s="32" t="s">
        <v>24</v>
      </c>
      <c r="C202" s="32" t="s">
        <v>154</v>
      </c>
      <c r="D202" s="90">
        <f>D203+D207</f>
        <v>19852923</v>
      </c>
      <c r="E202" s="90">
        <f>E203+E207</f>
        <v>25444643</v>
      </c>
      <c r="F202" s="90">
        <f>F203+F207</f>
        <v>23131772</v>
      </c>
      <c r="G202" s="80">
        <f t="shared" si="13"/>
        <v>116.5156989728918</v>
      </c>
      <c r="H202" s="80">
        <f aca="true" t="shared" si="14" ref="H202:H211">F202/E202*100</f>
        <v>90.91018490611167</v>
      </c>
    </row>
    <row r="203" spans="2:8" ht="12.75">
      <c r="B203" s="33">
        <v>3100</v>
      </c>
      <c r="C203" s="34" t="s">
        <v>158</v>
      </c>
      <c r="D203" s="91">
        <f>D204+D206+D205</f>
        <v>5106539</v>
      </c>
      <c r="E203" s="91">
        <f>E204+E206+E205</f>
        <v>10698259</v>
      </c>
      <c r="F203" s="91">
        <f>F204+F206+F205</f>
        <v>8478091</v>
      </c>
      <c r="G203" s="85">
        <f t="shared" si="13"/>
        <v>166.0242093519701</v>
      </c>
      <c r="H203" s="85">
        <f t="shared" si="14"/>
        <v>79.24738969209851</v>
      </c>
    </row>
    <row r="204" spans="2:8" ht="26.25">
      <c r="B204" s="33">
        <v>3110</v>
      </c>
      <c r="C204" s="34" t="s">
        <v>159</v>
      </c>
      <c r="D204" s="92">
        <v>2722539</v>
      </c>
      <c r="E204" s="93">
        <v>8314259</v>
      </c>
      <c r="F204" s="93">
        <v>6800953</v>
      </c>
      <c r="G204" s="80">
        <f t="shared" si="13"/>
        <v>249.80185775116536</v>
      </c>
      <c r="H204" s="80">
        <f t="shared" si="14"/>
        <v>81.79866660396314</v>
      </c>
    </row>
    <row r="205" spans="2:8" ht="12.75">
      <c r="B205" s="33">
        <v>3122</v>
      </c>
      <c r="C205" s="34" t="s">
        <v>214</v>
      </c>
      <c r="D205" s="92">
        <v>1066000</v>
      </c>
      <c r="E205" s="93">
        <v>1066000</v>
      </c>
      <c r="F205" s="93">
        <v>700000</v>
      </c>
      <c r="G205" s="80">
        <f t="shared" si="13"/>
        <v>65.66604127579737</v>
      </c>
      <c r="H205" s="80">
        <f t="shared" si="14"/>
        <v>65.66604127579737</v>
      </c>
    </row>
    <row r="206" spans="2:8" ht="12.75">
      <c r="B206" s="33">
        <v>3132</v>
      </c>
      <c r="C206" s="34" t="s">
        <v>160</v>
      </c>
      <c r="D206" s="92">
        <v>1318000</v>
      </c>
      <c r="E206" s="93">
        <v>1318000</v>
      </c>
      <c r="F206" s="93">
        <v>977138</v>
      </c>
      <c r="G206" s="80">
        <f t="shared" si="13"/>
        <v>74.13793626707132</v>
      </c>
      <c r="H206" s="80">
        <f t="shared" si="14"/>
        <v>74.13793626707132</v>
      </c>
    </row>
    <row r="207" spans="2:8" ht="12.75">
      <c r="B207" s="32" t="s">
        <v>155</v>
      </c>
      <c r="C207" s="35" t="s">
        <v>156</v>
      </c>
      <c r="D207" s="90">
        <f>D208+D209+D210</f>
        <v>14746384</v>
      </c>
      <c r="E207" s="90">
        <f>E208+E209+E210</f>
        <v>14746384</v>
      </c>
      <c r="F207" s="90">
        <f>F208+F209+F210</f>
        <v>14653681</v>
      </c>
      <c r="G207" s="80">
        <f>F207/D207*100</f>
        <v>99.37135096983776</v>
      </c>
      <c r="H207" s="80">
        <f t="shared" si="14"/>
        <v>99.37135096983776</v>
      </c>
    </row>
    <row r="208" spans="2:8" ht="26.25">
      <c r="B208" s="33">
        <v>3210</v>
      </c>
      <c r="C208" s="34" t="s">
        <v>193</v>
      </c>
      <c r="D208" s="92">
        <v>4296332</v>
      </c>
      <c r="E208" s="93">
        <v>4296332</v>
      </c>
      <c r="F208" s="93">
        <v>4281712</v>
      </c>
      <c r="G208" s="80">
        <f>F208/D208*100</f>
        <v>99.65970972448126</v>
      </c>
      <c r="H208" s="80">
        <f t="shared" si="14"/>
        <v>99.65970972448126</v>
      </c>
    </row>
    <row r="209" spans="2:8" ht="12.75">
      <c r="B209" s="33">
        <v>3220</v>
      </c>
      <c r="C209" s="34" t="s">
        <v>194</v>
      </c>
      <c r="D209" s="92">
        <v>5391000</v>
      </c>
      <c r="E209" s="93">
        <v>5391000</v>
      </c>
      <c r="F209" s="93">
        <v>5387800</v>
      </c>
      <c r="G209" s="80">
        <f>F209/D209*100</f>
        <v>99.94064181042478</v>
      </c>
      <c r="H209" s="80">
        <f t="shared" si="14"/>
        <v>99.94064181042478</v>
      </c>
    </row>
    <row r="210" spans="2:8" ht="12.75">
      <c r="B210" s="33">
        <v>3240</v>
      </c>
      <c r="C210" s="34" t="s">
        <v>231</v>
      </c>
      <c r="D210" s="92">
        <v>5059052</v>
      </c>
      <c r="E210" s="93">
        <v>5059052</v>
      </c>
      <c r="F210" s="93">
        <v>4984169</v>
      </c>
      <c r="G210" s="80">
        <f>F210/D210*100</f>
        <v>98.51982150015456</v>
      </c>
      <c r="H210" s="80">
        <f t="shared" si="14"/>
        <v>98.51982150015456</v>
      </c>
    </row>
    <row r="211" spans="2:8" ht="12.75">
      <c r="B211" s="50"/>
      <c r="C211" s="32" t="s">
        <v>157</v>
      </c>
      <c r="D211" s="89">
        <f>D178+D202</f>
        <v>28750492</v>
      </c>
      <c r="E211" s="89">
        <f>E178+E202</f>
        <v>46995380</v>
      </c>
      <c r="F211" s="89">
        <f>F178+F202</f>
        <v>42813852</v>
      </c>
      <c r="G211" s="80">
        <f>F211/D211*100</f>
        <v>148.9151976947038</v>
      </c>
      <c r="H211" s="80">
        <f t="shared" si="14"/>
        <v>91.10225728571618</v>
      </c>
    </row>
    <row r="212" spans="2:8" ht="12.75">
      <c r="B212" s="125"/>
      <c r="C212" s="70"/>
      <c r="D212" s="126"/>
      <c r="E212" s="126"/>
      <c r="F212" s="126"/>
      <c r="G212" s="112"/>
      <c r="H212" s="112"/>
    </row>
    <row r="213" spans="2:8" ht="12.75">
      <c r="B213" s="125"/>
      <c r="C213" s="70"/>
      <c r="D213" s="126"/>
      <c r="E213" s="126"/>
      <c r="F213" s="126"/>
      <c r="G213" s="112"/>
      <c r="H213" s="112"/>
    </row>
    <row r="214" spans="2:8" ht="18">
      <c r="B214" s="95" t="s">
        <v>242</v>
      </c>
      <c r="C214" s="95"/>
      <c r="D214" s="51"/>
      <c r="E214" s="147" t="s">
        <v>243</v>
      </c>
      <c r="F214" s="147"/>
      <c r="G214" s="147"/>
      <c r="H214" s="147"/>
    </row>
    <row r="216" ht="12.75">
      <c r="F216" s="17"/>
    </row>
    <row r="217" spans="4:6" ht="12.75">
      <c r="D217" s="53"/>
      <c r="E217" s="53"/>
      <c r="F217" s="56"/>
    </row>
    <row r="218" spans="4:6" ht="12.75">
      <c r="D218" s="53"/>
      <c r="E218" s="53"/>
      <c r="F218" s="56"/>
    </row>
    <row r="219" spans="4:6" ht="12.75">
      <c r="D219" s="53"/>
      <c r="E219" s="53"/>
      <c r="F219" s="56"/>
    </row>
    <row r="220" spans="4:6" ht="12.75">
      <c r="D220" s="53"/>
      <c r="E220" s="53"/>
      <c r="F220" s="56"/>
    </row>
    <row r="221" spans="4:6" ht="12.75">
      <c r="D221" s="53"/>
      <c r="E221" s="53"/>
      <c r="F221" s="56"/>
    </row>
    <row r="222" spans="4:6" ht="12.75">
      <c r="D222" s="53"/>
      <c r="E222" s="53"/>
      <c r="F222" s="56"/>
    </row>
    <row r="223" spans="4:6" ht="12.75">
      <c r="D223" s="53"/>
      <c r="E223" s="53"/>
      <c r="F223" s="56"/>
    </row>
    <row r="224" spans="4:6" ht="12.75">
      <c r="D224" s="53"/>
      <c r="E224" s="53"/>
      <c r="F224" s="56"/>
    </row>
    <row r="225" spans="4:6" ht="12.75">
      <c r="D225" s="53"/>
      <c r="E225" s="53"/>
      <c r="F225" s="56"/>
    </row>
    <row r="226" spans="4:6" ht="12.75">
      <c r="D226" s="53"/>
      <c r="E226" s="53"/>
      <c r="F226" s="56"/>
    </row>
    <row r="227" spans="4:6" ht="12.75">
      <c r="D227" s="53"/>
      <c r="E227" s="53"/>
      <c r="F227" s="56"/>
    </row>
    <row r="228" spans="4:6" ht="12.75">
      <c r="D228" s="53"/>
      <c r="E228" s="53"/>
      <c r="F228" s="56"/>
    </row>
  </sheetData>
  <sheetProtection/>
  <mergeCells count="36">
    <mergeCell ref="E214:H214"/>
    <mergeCell ref="E77:E78"/>
    <mergeCell ref="F77:F78"/>
    <mergeCell ref="F139:F140"/>
    <mergeCell ref="G139:H139"/>
    <mergeCell ref="F137:H137"/>
    <mergeCell ref="G100:H100"/>
    <mergeCell ref="G111:H111"/>
    <mergeCell ref="B5:B6"/>
    <mergeCell ref="D77:D78"/>
    <mergeCell ref="C77:C78"/>
    <mergeCell ref="C5:C6"/>
    <mergeCell ref="E1:H1"/>
    <mergeCell ref="D5:D6"/>
    <mergeCell ref="F5:F6"/>
    <mergeCell ref="G5:H5"/>
    <mergeCell ref="E5:E6"/>
    <mergeCell ref="G29:H29"/>
    <mergeCell ref="A2:H2"/>
    <mergeCell ref="A3:H3"/>
    <mergeCell ref="G54:H54"/>
    <mergeCell ref="B139:B140"/>
    <mergeCell ref="B138:H138"/>
    <mergeCell ref="C139:C140"/>
    <mergeCell ref="D139:D140"/>
    <mergeCell ref="E139:E140"/>
    <mergeCell ref="G61:H61"/>
    <mergeCell ref="G92:H92"/>
    <mergeCell ref="G143:H143"/>
    <mergeCell ref="G180:H180"/>
    <mergeCell ref="B175:B176"/>
    <mergeCell ref="C175:C176"/>
    <mergeCell ref="D175:D176"/>
    <mergeCell ref="E175:E176"/>
    <mergeCell ref="G175:H175"/>
    <mergeCell ref="B174:H174"/>
  </mergeCells>
  <printOptions/>
  <pageMargins left="1.5748031496062993" right="0.5905511811023623" top="0.07874015748031496" bottom="0.3937007874015748" header="0" footer="0"/>
  <pageSetup fitToHeight="500" horizontalDpi="600" verticalDpi="600" orientation="landscape" paperSize="9" scale="95" r:id="rId1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2024-01-12T11:19:37Z</cp:lastPrinted>
  <dcterms:created xsi:type="dcterms:W3CDTF">2020-01-09T08:29:00Z</dcterms:created>
  <dcterms:modified xsi:type="dcterms:W3CDTF">2024-01-12T11:19:40Z</dcterms:modified>
  <cp:category/>
  <cp:version/>
  <cp:contentType/>
  <cp:contentStatus/>
</cp:coreProperties>
</file>