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030" tabRatio="837" activeTab="0"/>
  </bookViews>
  <sheets>
    <sheet name="I. Фін план" sheetId="20" r:id="rId1"/>
    <sheet name="1.2. Інша інфо_2" sheetId="9" state="hidden" r:id="rId2"/>
    <sheet name="витрати 2020р" sheetId="22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XGRAPH3" hidden="1">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'[6]Inform'!$E$6</definedName>
    <definedName name="ClDate_21">'[7]Inform'!$E$6</definedName>
    <definedName name="ClDate_25">'[7]Inform'!$E$6</definedName>
    <definedName name="ClDate_6">'[8]Inform'!$E$6</definedName>
    <definedName name="CompName">'[6]Inform'!$F$2</definedName>
    <definedName name="CompName_21">'[7]Inform'!$F$2</definedName>
    <definedName name="CompName_25">'[7]Inform'!$F$2</definedName>
    <definedName name="CompName_6">'[8]Inform'!$F$2</definedName>
    <definedName name="CompNameE">'[6]Inform'!$G$2</definedName>
    <definedName name="CompNameE_21">'[7]Inform'!$G$2</definedName>
    <definedName name="CompNameE_25">'[7]Inform'!$G$2</definedName>
    <definedName name="CompNameE_6">'[8]Inform'!$G$2</definedName>
    <definedName name="Cost_Category_National_ID">#REF!</definedName>
    <definedName name="Cе511">#REF!</definedName>
    <definedName name="d">'[9]МТР Газ України'!$B$4</definedName>
    <definedName name="dCPIb">#REF!</definedName>
    <definedName name="dPPIb">#REF!</definedName>
    <definedName name="ds">#REF!</definedName>
    <definedName name="Fact_Type_ID">#REF!</definedName>
    <definedName name="G">'[12]МТР Газ України'!$B$1</definedName>
    <definedName name="ij1sssss">#REF!</definedName>
    <definedName name="LastItem">'[14]Лист1'!$A$1</definedName>
    <definedName name="Load">'[15]МТР Газ України'!$B$4</definedName>
    <definedName name="Load_ID">'[16]МТР Газ України'!$B$4</definedName>
    <definedName name="Load_ID_10">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'[6]Inform'!$E$5</definedName>
    <definedName name="OpDate_21">'[7]Inform'!$E$5</definedName>
    <definedName name="OpDate_25">'[7]Inform'!$E$5</definedName>
    <definedName name="OpDate_6">'[8]Inform'!$E$5</definedName>
    <definedName name="QR">'[23]Inform'!$E$5</definedName>
    <definedName name="qw">'[5]Inform'!$E$5</definedName>
    <definedName name="qwert">'[5]Inform'!$G$2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'[6]Inform'!$E$38</definedName>
    <definedName name="Unit_21">'[7]Inform'!$E$38</definedName>
    <definedName name="Unit_25">'[7]Inform'!$E$38</definedName>
    <definedName name="Unit_6">'[8]Inform'!$E$38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'[5]Inform'!$E$38</definedName>
    <definedName name="а">#REF!</definedName>
    <definedName name="ав">#REF!</definedName>
    <definedName name="аен">'[24]МТР Газ України'!$B$4</definedName>
    <definedName name="DATABASE">'[25]Ener '!$A$1:$G$2645</definedName>
    <definedName name="в">'[26]МТР Газ України'!$F$1</definedName>
    <definedName name="ватт">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'[29]Inform'!$F$2</definedName>
    <definedName name="ів">#REF!</definedName>
    <definedName name="ів___0">#REF!</definedName>
    <definedName name="ів_22">#REF!</definedName>
    <definedName name="ів_26">#REF!</definedName>
    <definedName name="іваіа">#REF!</definedName>
    <definedName name="іваф">#REF!</definedName>
    <definedName name="івів">'[12]МТР Газ України'!$B$1</definedName>
    <definedName name="іцу">'[23]Inform'!$G$2</definedName>
    <definedName name="йуц">#REF!</definedName>
    <definedName name="йцу">#REF!</definedName>
    <definedName name="йцуйй">#REF!</definedName>
    <definedName name="йцукц">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'1.2. Інша інфо_2'!$A$1:$AE$38</definedName>
    <definedName name="_xlnm.Print_Area" localSheetId="0">'I. Фін план'!$A$1:$I$103</definedName>
    <definedName name="п">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'[31]Inform'!$E$6</definedName>
    <definedName name="р">#REF!</definedName>
    <definedName name="т">'[32]Inform'!$E$6</definedName>
    <definedName name="тариф">'[33]Inform'!$G$2</definedName>
    <definedName name="уйцукйцуйу">#REF!</definedName>
    <definedName name="уке">'[34]Inform'!$G$2</definedName>
    <definedName name="УТГ">'[15]МТР Газ України'!$B$4</definedName>
    <definedName name="фів">'[24]МТР Газ України'!$B$4</definedName>
    <definedName name="фіваіф">#REF!</definedName>
    <definedName name="фф">'[26]МТР Газ України'!$F$1</definedName>
    <definedName name="ц">#REF!</definedName>
    <definedName name="ччч">#REF!</definedName>
    <definedName name="ш">#REF!</definedName>
    <definedName name="_xlnm.Print_Titles" localSheetId="0">'I. Фін план'!$24:$26</definedName>
  </definedNames>
  <calcPr calcId="162913"/>
</workbook>
</file>

<file path=xl/sharedStrings.xml><?xml version="1.0" encoding="utf-8"?>
<sst xmlns="http://schemas.openxmlformats.org/spreadsheetml/2006/main" count="202" uniqueCount="170">
  <si>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</si>
  <si>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</si>
  <si>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</si>
  <si>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</si>
  <si>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</si>
  <si>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</si>
  <si>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</si>
  <si>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</si>
  <si>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</si>
  <si>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</si>
  <si>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</si>
  <si>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</si>
  <si>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</si>
  <si>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Форма власності</t>
  </si>
  <si>
    <t>придбання (виготовлення) інших необоротних матеріальних активів</t>
  </si>
  <si>
    <t>№ з/п</t>
  </si>
  <si>
    <t>Залучення кредитних коштів</t>
  </si>
  <si>
    <t>Усього</t>
  </si>
  <si>
    <t>Відсоток</t>
  </si>
  <si>
    <t>модернізація, модифікація (добудова, дообладнання, реконструкція) основних засобів</t>
  </si>
  <si>
    <t xml:space="preserve">ІV </t>
  </si>
  <si>
    <t xml:space="preserve">ІІІ </t>
  </si>
  <si>
    <t xml:space="preserve">І </t>
  </si>
  <si>
    <t xml:space="preserve">ІІ </t>
  </si>
  <si>
    <t>(посада)</t>
  </si>
  <si>
    <t>(підпис)</t>
  </si>
  <si>
    <t>рік</t>
  </si>
  <si>
    <t>у тому числі за кварталами</t>
  </si>
  <si>
    <t>Середньооблікова кількість штатних працівників</t>
  </si>
  <si>
    <t>Усього витрат</t>
  </si>
  <si>
    <t>Інші джерела (розшифрувати)</t>
  </si>
  <si>
    <t>за КОАТУУ</t>
  </si>
  <si>
    <t>за КОПФГ</t>
  </si>
  <si>
    <t xml:space="preserve">за ЄДРПОУ </t>
  </si>
  <si>
    <t>Плановий рік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</si>
  <si>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</si>
  <si>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</si>
  <si>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</si>
  <si>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</si>
  <si>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Загальна кошторисна вартість</t>
  </si>
  <si>
    <t>Первісна балансова вартість введених потужностей на початок планового року</t>
  </si>
  <si>
    <t>Найменування об’єкта</t>
  </si>
  <si>
    <t>Коди</t>
  </si>
  <si>
    <t>Найменування показника</t>
  </si>
  <si>
    <t>Незавершене будівництво на початок планового року</t>
  </si>
  <si>
    <t>кредитні кошти</t>
  </si>
  <si>
    <t xml:space="preserve">Найменування об’єктів </t>
  </si>
  <si>
    <t xml:space="preserve">у тому числі </t>
  </si>
  <si>
    <t>Рік початку                і закінчення будівництва</t>
  </si>
  <si>
    <t>освоєння капітальних вкладень</t>
  </si>
  <si>
    <t>фінансування капітальних інвестицій (оплата грошовими коштами), усього</t>
  </si>
  <si>
    <t>капітальний ремонт</t>
  </si>
  <si>
    <t>Документ, яким затверджений титул будови,
із зазначенням органу, який його погодив</t>
  </si>
  <si>
    <t>Інші витрати (розшифрувати)</t>
  </si>
  <si>
    <t>тис. грн (без ПДВ)</t>
  </si>
  <si>
    <t>Керівник</t>
  </si>
  <si>
    <t>Плановий рік  (усього)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</si>
  <si>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</si>
  <si>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</si>
  <si>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</si>
  <si>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</si>
  <si>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</si>
  <si>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</si>
  <si>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(виручка) від реалізації продукції (товарів, робіт, послуг)</t>
  </si>
  <si>
    <t>тис. грн.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</si>
  <si>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</si>
  <si>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</si>
  <si>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</si>
  <si>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</si>
  <si>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</si>
  <si>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</si>
  <si>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</si>
  <si>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</si>
  <si>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</si>
  <si>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</si>
  <si>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Податкова заборгованість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</si>
  <si>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</si>
  <si>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</si>
  <si>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</si>
  <si>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</si>
  <si>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</si>
  <si>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</si>
  <si>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</si>
  <si>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</si>
  <si>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</si>
  <si>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</si>
  <si>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 xml:space="preserve">тис. грн 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</si>
  <si>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</si>
  <si>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</si>
  <si>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</si>
  <si>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</si>
  <si>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</si>
  <si>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</si>
  <si>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</si>
  <si>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</si>
  <si>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</si>
  <si>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</si>
  <si>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</si>
  <si>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</si>
  <si>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</si>
  <si>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</si>
  <si>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</si>
  <si>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</si>
  <si>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</si>
  <si>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</si>
  <si>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*Розшифрувати за напрямками витрат, які несе підприємство</t>
  </si>
  <si>
    <t>Інші доходи від операційної діяльності, в т.ч.:</t>
  </si>
  <si>
    <t>дохід від операційної оренди активів</t>
  </si>
  <si>
    <t>Інші операційні витрати (розшифрувати*)</t>
  </si>
  <si>
    <t>ІІ. Елементи операційних витрат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</si>
  <si>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</si>
  <si>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</si>
  <si>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</si>
  <si>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</si>
  <si>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</si>
  <si>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</si>
  <si>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Вартість основних засобів</t>
  </si>
  <si>
    <t>Дебіторська заборгованість</t>
  </si>
  <si>
    <t>Кредиторська заборгованість</t>
  </si>
  <si>
    <t>4. Джерела капітальних інвестицій (код рядка 510)</t>
  </si>
  <si>
    <t>5. Капітальне будівництво (код рядка 511)</t>
  </si>
  <si>
    <t>комунальна</t>
  </si>
  <si>
    <t>86.10</t>
  </si>
  <si>
    <t>Охорона здоров'я</t>
  </si>
  <si>
    <t>Діяльність лікарняних закладів</t>
  </si>
  <si>
    <t xml:space="preserve">Орган управління  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</si>
  <si>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</si>
  <si>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Одиниця виміру</t>
  </si>
  <si>
    <t>1 кв.</t>
  </si>
  <si>
    <r>
      <t xml:space="preserve">Керівник </t>
    </r>
    <r>
      <rPr>
        <b/>
        <u val="single"/>
        <sz val="20"/>
        <rFont val="Times New Roman"/>
        <family val="1"/>
      </rPr>
      <t xml:space="preserve">             Генеральний директор             </t>
    </r>
  </si>
  <si>
    <t>Костянтин П'ЯТКОВСЬКИЙ</t>
  </si>
  <si>
    <t>Головний бухгалтер</t>
  </si>
  <si>
    <t>Провідний економіст</t>
  </si>
  <si>
    <t>Бюджетне фінансування(бюджети територіальних громад)</t>
  </si>
  <si>
    <t>Власні кошти (кошти НСЗУ, платні послуги)</t>
  </si>
  <si>
    <t>Придбання обладнання довгострокового використання (Бобровицька міська рада)</t>
  </si>
  <si>
    <t>Придбання обладнання довгострокового використання (Новобасанська сільська рада рада)</t>
  </si>
  <si>
    <t>Валентина МАЙКО</t>
  </si>
  <si>
    <t>Людмила ВАСИЛИК</t>
  </si>
  <si>
    <t>Капітальний ремонт частини першого поверху та центрального під'їзду для відділення екстренної  медичної допомоги, як опорної лікарні за адресою Чернігівська область м.Бобровиця, вул.Олега Бичка,1 (коригування)</t>
  </si>
  <si>
    <t>інші джерела (кошти територіальних громад)</t>
  </si>
  <si>
    <t>власні кошти (благодійні)</t>
  </si>
  <si>
    <t>нсзу заг</t>
  </si>
  <si>
    <t>нсзу ковід</t>
  </si>
  <si>
    <t>нсзу 33 п</t>
  </si>
  <si>
    <t>всього</t>
  </si>
  <si>
    <t>Дані про витрати за 2020 рік</t>
  </si>
  <si>
    <t>х</t>
  </si>
  <si>
    <t xml:space="preserve">Додаток 3 </t>
  </si>
  <si>
    <t>КЕКВ</t>
  </si>
  <si>
    <t>субвенція</t>
  </si>
  <si>
    <t>місцевий,</t>
  </si>
  <si>
    <t>дотація</t>
  </si>
  <si>
    <t>платні посл.</t>
  </si>
  <si>
    <t>Фінансовий план минулого року, 9 міс.</t>
  </si>
  <si>
    <t>Будівництво "Зовнішнє електропостачання Бобровицької опорної лікарні по вул.Олега Бичка,1 в м.Бобровиця Чернігівської області"</t>
  </si>
  <si>
    <t>Інші виплати населенню</t>
  </si>
  <si>
    <t>01994379</t>
  </si>
  <si>
    <t>Комунальне некомерційне підприємство "Баришівська багатопрофільна лікрня" Баришівської селищної ради</t>
  </si>
  <si>
    <t>вул. Київський шлях, 126, смт. Баришівка, Київська область 07501</t>
  </si>
  <si>
    <t>0457654425</t>
  </si>
  <si>
    <t>дохід від надання платних послуг</t>
  </si>
  <si>
    <t>Дохід з місцевого бюджету за програмою підтримки</t>
  </si>
  <si>
    <t>Дохід з місцевого бюджету за цільовими програмами, у тому числі:</t>
  </si>
  <si>
    <t>Факт 9 місяців 2023 року</t>
  </si>
  <si>
    <t>Олександр ІЛЬЧЕНКО</t>
  </si>
  <si>
    <t>ФІНАНСОВИЙ ПЛАН ПІДПРИЄМСТВА НА 2024 рік</t>
  </si>
  <si>
    <t>Буняк Галина Миколаївна</t>
  </si>
  <si>
    <t>Секретар селищної ради</t>
  </si>
  <si>
    <t>ЗАТВЕРДЖЕНО
Рішення селищної ради
від 24.11.2023 № 2201-47-08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</si>
</sst>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\ _₴_-;\-* #,##0.00\ _₴_-;_-* &quot;-&quot;??\ _₴_-;_-@_-"/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-* #,##0.0\ _₴_-;\-* #,##0.0\ _₴_-;_-* &quot;-&quot;?\ _₴_-;_-@_-"/>
    <numFmt numFmtId="180" formatCode="_-* #,##0.0\ _г_р_н_._-;\-* #,##0.0\ _г_р_н_._-;_-* &quot;-&quot;??\ _г_р_н_._-;_-@_-"/>
  </numFmts>
  <fonts count="77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2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sz val="10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2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i/>
      <sz val="20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 Cyr"/>
      <family val="2"/>
    </font>
    <font>
      <b/>
      <i/>
      <sz val="16"/>
      <name val="Times New Roman"/>
      <family val="1"/>
    </font>
    <font>
      <sz val="14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double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3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2" borderId="0" applyNumberFormat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8" fillId="8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8" borderId="0" applyNumberFormat="0" applyBorder="0" applyAlignment="0" applyProtection="0"/>
    <xf numFmtId="0" fontId="2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8" fontId="1" fillId="0" borderId="0" applyFont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1" fontId="31" fillId="0" borderId="0">
      <alignment/>
      <protection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12" fillId="7" borderId="1" applyNumberFormat="0" applyAlignment="0" applyProtection="0"/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  <protection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  <protection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/>
    </xf>
    <xf numFmtId="49" fontId="30" fillId="22" borderId="3">
      <alignment horizontal="left" vertical="center"/>
      <protection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/>
    </xf>
    <xf numFmtId="4" fontId="30" fillId="22" borderId="3">
      <alignment horizontal="right" vertical="center"/>
      <protection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  <protection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  <protection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  <protection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  <protection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  <protection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  <protection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  <protection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  <protection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  <protection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4" fontId="45" fillId="7" borderId="3">
      <alignment horizontal="right" vertical="center"/>
      <protection locked="0"/>
    </xf>
    <xf numFmtId="4" fontId="45" fillId="25" borderId="3">
      <alignment horizontal="right" vertical="center"/>
      <protection locked="0"/>
    </xf>
    <xf numFmtId="4" fontId="45" fillId="20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72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4" borderId="0" applyNumberFormat="0" applyBorder="0" applyAlignment="0" applyProtection="0"/>
    <xf numFmtId="0" fontId="26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  <protection/>
    </xf>
    <xf numFmtId="171" fontId="31" fillId="0" borderId="0">
      <alignment wrapText="1"/>
      <protection/>
    </xf>
  </cellStyleXfs>
  <cellXfs count="164">
    <xf numFmtId="0" fontId="0" fillId="0" borderId="0" xfId="0"/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 quotePrefix="1">
      <alignment horizontal="center" vertical="center"/>
    </xf>
    <xf numFmtId="170" fontId="6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70" fontId="5" fillId="0" borderId="0" xfId="0" applyNumberFormat="1" applyFont="1" applyAlignment="1">
      <alignment horizontal="right" vertical="center" wrapText="1"/>
    </xf>
    <xf numFmtId="170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 wrapText="1"/>
    </xf>
    <xf numFmtId="169" fontId="5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78" fontId="4" fillId="23" borderId="3" xfId="0" applyNumberFormat="1" applyFont="1" applyFill="1" applyBorder="1" applyAlignment="1">
      <alignment horizontal="center" vertical="center" wrapText="1"/>
    </xf>
    <xf numFmtId="178" fontId="5" fillId="23" borderId="3" xfId="0" applyNumberFormat="1" applyFont="1" applyFill="1" applyBorder="1" applyAlignment="1">
      <alignment horizontal="center" vertical="center" wrapText="1"/>
    </xf>
    <xf numFmtId="169" fontId="5" fillId="2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77" fontId="4" fillId="23" borderId="3" xfId="0" applyNumberFormat="1" applyFont="1" applyFill="1" applyBorder="1" applyAlignment="1">
      <alignment horizontal="center" vertical="center" wrapText="1"/>
    </xf>
    <xf numFmtId="177" fontId="5" fillId="2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 vertical="center" wrapText="1"/>
    </xf>
    <xf numFmtId="173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0" xfId="0" applyFont="1"/>
    <xf numFmtId="0" fontId="6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vertical="center"/>
    </xf>
    <xf numFmtId="0" fontId="64" fillId="0" borderId="3" xfId="0" applyFont="1" applyBorder="1" applyAlignment="1">
      <alignment vertical="center"/>
    </xf>
    <xf numFmtId="0" fontId="64" fillId="0" borderId="14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horizontal="left" vertical="center" wrapText="1"/>
    </xf>
    <xf numFmtId="0" fontId="64" fillId="0" borderId="3" xfId="0" applyFont="1" applyBorder="1" applyAlignment="1">
      <alignment horizontal="center" vertical="center"/>
    </xf>
    <xf numFmtId="0" fontId="64" fillId="0" borderId="3" xfId="0" applyFont="1" applyBorder="1" applyAlignment="1">
      <alignment vertical="center" wrapText="1"/>
    </xf>
    <xf numFmtId="0" fontId="70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23" borderId="3" xfId="0" applyNumberFormat="1" applyFont="1" applyFill="1" applyBorder="1" applyAlignment="1">
      <alignment horizontal="center" vertical="center" wrapText="1"/>
    </xf>
    <xf numFmtId="2" fontId="5" fillId="26" borderId="3" xfId="0" applyNumberFormat="1" applyFont="1" applyFill="1" applyBorder="1" applyAlignment="1">
      <alignment horizontal="center" vertical="center" wrapText="1"/>
    </xf>
    <xf numFmtId="2" fontId="4" fillId="23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vertical="center"/>
    </xf>
    <xf numFmtId="180" fontId="7" fillId="0" borderId="0" xfId="365" applyNumberFormat="1" applyFont="1" applyFill="1" applyBorder="1" applyAlignment="1">
      <alignment horizontal="right" wrapText="1"/>
    </xf>
    <xf numFmtId="180" fontId="72" fillId="0" borderId="0" xfId="365" applyNumberFormat="1" applyFont="1" applyFill="1" applyBorder="1" applyAlignment="1">
      <alignment horizontal="right" wrapText="1"/>
    </xf>
    <xf numFmtId="43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64" fillId="0" borderId="17" xfId="0" applyFont="1" applyBorder="1" applyAlignment="1">
      <alignment vertical="center"/>
    </xf>
    <xf numFmtId="0" fontId="0" fillId="0" borderId="3" xfId="0" applyBorder="1"/>
    <xf numFmtId="0" fontId="0" fillId="0" borderId="16" xfId="0" applyBorder="1"/>
    <xf numFmtId="0" fontId="0" fillId="0" borderId="18" xfId="0" applyBorder="1"/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4" fillId="0" borderId="0" xfId="0" applyFont="1"/>
    <xf numFmtId="2" fontId="76" fillId="0" borderId="3" xfId="0" applyNumberFormat="1" applyFont="1" applyBorder="1" applyAlignment="1">
      <alignment horizontal="center" vertical="center" wrapText="1"/>
    </xf>
    <xf numFmtId="0" fontId="0" fillId="0" borderId="19" xfId="0" applyBorder="1"/>
    <xf numFmtId="0" fontId="70" fillId="0" borderId="16" xfId="0" applyFont="1" applyBorder="1"/>
    <xf numFmtId="0" fontId="64" fillId="27" borderId="3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4" fillId="0" borderId="3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5" xfId="0" applyBorder="1"/>
    <xf numFmtId="0" fontId="70" fillId="0" borderId="0" xfId="0" applyFont="1"/>
    <xf numFmtId="2" fontId="5" fillId="27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67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left" vertical="center" wrapText="1"/>
    </xf>
    <xf numFmtId="49" fontId="64" fillId="0" borderId="14" xfId="0" applyNumberFormat="1" applyFont="1" applyBorder="1" applyAlignment="1">
      <alignment horizontal="left" vertical="center" wrapText="1"/>
    </xf>
    <xf numFmtId="49" fontId="64" fillId="0" borderId="15" xfId="0" applyNumberFormat="1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7" fillId="0" borderId="0" xfId="0" applyFont="1" applyBorder="1" applyAlignment="1">
      <alignment horizontal="right" vertical="center"/>
    </xf>
    <xf numFmtId="0" fontId="6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23" borderId="17" xfId="0" applyNumberFormat="1" applyFont="1" applyFill="1" applyBorder="1" applyAlignment="1">
      <alignment horizontal="center" vertical="center" wrapText="1"/>
    </xf>
    <xf numFmtId="178" fontId="5" fillId="23" borderId="15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178" fontId="4" fillId="2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7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Fakt_2" xfId="20"/>
    <cellStyle name="_rozhufrovka 2009" xfId="21"/>
    <cellStyle name="_АТиСТ 5а МТР липень 2008" xfId="22"/>
    <cellStyle name="_ПРГК сводний_" xfId="23"/>
    <cellStyle name="_УТГ" xfId="24"/>
    <cellStyle name="_Феодосия 5а МТР липень 2008" xfId="25"/>
    <cellStyle name="_ХТГ довідка." xfId="26"/>
    <cellStyle name="_Шебелинка 5а МТР липень 2008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 2" xfId="34"/>
    <cellStyle name="20% - Акцент1 3" xfId="35"/>
    <cellStyle name="20% - Акцент2 2" xfId="36"/>
    <cellStyle name="20% - Акцент2 3" xfId="37"/>
    <cellStyle name="20% - Акцент3 2" xfId="38"/>
    <cellStyle name="20% - Акцент3 3" xfId="39"/>
    <cellStyle name="20% - Акцент4 2" xfId="40"/>
    <cellStyle name="20% - Акцент4 3" xfId="41"/>
    <cellStyle name="20% - Акцент5 2" xfId="42"/>
    <cellStyle name="20% - Акцент5 3" xfId="43"/>
    <cellStyle name="20% - Акцент6 2" xfId="44"/>
    <cellStyle name="20% - Акцент6 3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Акцент1 2" xfId="52"/>
    <cellStyle name="40% - Акцент1 3" xfId="53"/>
    <cellStyle name="40% - Акцент2 2" xfId="54"/>
    <cellStyle name="40% - Акцент2 3" xfId="55"/>
    <cellStyle name="40% - Акцент3 2" xfId="56"/>
    <cellStyle name="40% - Акцент3 3" xfId="57"/>
    <cellStyle name="40% - Акцент4 2" xfId="58"/>
    <cellStyle name="40% - Акцент4 3" xfId="59"/>
    <cellStyle name="40% - Акцент5 2" xfId="60"/>
    <cellStyle name="40% - Акцент5 3" xfId="61"/>
    <cellStyle name="40% - Акцент6 2" xfId="62"/>
    <cellStyle name="40% - Акцент6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Акцент1 2" xfId="70"/>
    <cellStyle name="60% - Акцент1 3" xfId="71"/>
    <cellStyle name="60% - Акцент2 2" xfId="72"/>
    <cellStyle name="60% - Акцент2 3" xfId="73"/>
    <cellStyle name="60% - Акцент3 2" xfId="74"/>
    <cellStyle name="60% - Акцент3 3" xfId="75"/>
    <cellStyle name="60% - Акцент4 2" xfId="76"/>
    <cellStyle name="60% - Акцент4 3" xfId="77"/>
    <cellStyle name="60% - Акцент5 2" xfId="78"/>
    <cellStyle name="60% - Акцент5 3" xfId="79"/>
    <cellStyle name="60% - Акцент6 2" xfId="80"/>
    <cellStyle name="60% - Акцент6 3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_План департамент_2010_1207" xfId="166"/>
    <cellStyle name="Level3-Hide" xfId="167"/>
    <cellStyle name="Level3-Hide 2" xfId="168"/>
    <cellStyle name="Level3-Numbers" xfId="169"/>
    <cellStyle name="Level3-Numbers 2" xfId="170"/>
    <cellStyle name="Level3-Numbers 3" xfId="171"/>
    <cellStyle name="Level3-Numbers_План департамент_2010_1207" xfId="172"/>
    <cellStyle name="Level3-Numbers-Hide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te" xfId="201"/>
    <cellStyle name="Number-Cells" xfId="202"/>
    <cellStyle name="Number-Cells-Column2" xfId="203"/>
    <cellStyle name="Number-Cells-Column5" xfId="204"/>
    <cellStyle name="Output" xfId="205"/>
    <cellStyle name="Row-Header" xfId="206"/>
    <cellStyle name="Row-Header 2" xfId="207"/>
    <cellStyle name="Title" xfId="208"/>
    <cellStyle name="Total" xfId="209"/>
    <cellStyle name="Warning Text" xfId="210"/>
    <cellStyle name="Акцент1 2" xfId="211"/>
    <cellStyle name="Акцент1 3" xfId="212"/>
    <cellStyle name="Акцент2 2" xfId="213"/>
    <cellStyle name="Акцент2 3" xfId="214"/>
    <cellStyle name="Акцент3 2" xfId="215"/>
    <cellStyle name="Акцент3 3" xfId="216"/>
    <cellStyle name="Акцент4 2" xfId="217"/>
    <cellStyle name="Акцент4 3" xfId="218"/>
    <cellStyle name="Акцент5 2" xfId="219"/>
    <cellStyle name="Акцент5 3" xfId="220"/>
    <cellStyle name="Акцент6 2" xfId="221"/>
    <cellStyle name="Акцент6 3" xfId="222"/>
    <cellStyle name="Ввод  2" xfId="223"/>
    <cellStyle name="Ввод  3" xfId="224"/>
    <cellStyle name="Вывод 2" xfId="225"/>
    <cellStyle name="Вывод 3" xfId="226"/>
    <cellStyle name="Вычисление 2" xfId="227"/>
    <cellStyle name="Вычисление 3" xfId="228"/>
    <cellStyle name="Денежный 2" xfId="229"/>
    <cellStyle name="Заголовок 1 2" xfId="230"/>
    <cellStyle name="Заголовок 1 3" xfId="231"/>
    <cellStyle name="Заголовок 2 2" xfId="232"/>
    <cellStyle name="Заголовок 2 3" xfId="233"/>
    <cellStyle name="Заголовок 3 2" xfId="234"/>
    <cellStyle name="Заголовок 3 3" xfId="235"/>
    <cellStyle name="Заголовок 4 2" xfId="236"/>
    <cellStyle name="Заголовок 4 3" xfId="237"/>
    <cellStyle name="Итог 2" xfId="238"/>
    <cellStyle name="Итог 3" xfId="239"/>
    <cellStyle name="Контрольная ячейка 2" xfId="240"/>
    <cellStyle name="Контрольная ячейка 3" xfId="241"/>
    <cellStyle name="Название 2" xfId="242"/>
    <cellStyle name="Название 3" xfId="243"/>
    <cellStyle name="Нейтральный 2" xfId="244"/>
    <cellStyle name="Нейтральный 3" xfId="245"/>
    <cellStyle name="Обычный 10" xfId="246"/>
    <cellStyle name="Обычный 11" xfId="247"/>
    <cellStyle name="Обычный 12" xfId="248"/>
    <cellStyle name="Обычный 13" xfId="249"/>
    <cellStyle name="Обычный 14" xfId="250"/>
    <cellStyle name="Обычный 15" xfId="251"/>
    <cellStyle name="Обычный 16" xfId="252"/>
    <cellStyle name="Обычный 17" xfId="253"/>
    <cellStyle name="Обычный 18" xfId="254"/>
    <cellStyle name="Обычный 2" xfId="255"/>
    <cellStyle name="Обычный 2 10" xfId="256"/>
    <cellStyle name="Обычный 2 11" xfId="257"/>
    <cellStyle name="Обычный 2 12" xfId="258"/>
    <cellStyle name="Обычный 2 13" xfId="259"/>
    <cellStyle name="Обычный 2 14" xfId="260"/>
    <cellStyle name="Обычный 2 15" xfId="261"/>
    <cellStyle name="Обычный 2 16" xfId="262"/>
    <cellStyle name="Обычный 2 2" xfId="263"/>
    <cellStyle name="Обычный 2 2 2" xfId="264"/>
    <cellStyle name="Обычный 2 2 3" xfId="265"/>
    <cellStyle name="Обычный 2 2_Расшифровка прочих" xfId="266"/>
    <cellStyle name="Обычный 2 3" xfId="267"/>
    <cellStyle name="Обычный 2 4" xfId="268"/>
    <cellStyle name="Обычный 2 5" xfId="269"/>
    <cellStyle name="Обычный 2 6" xfId="270"/>
    <cellStyle name="Обычный 2 7" xfId="271"/>
    <cellStyle name="Обычный 2 8" xfId="272"/>
    <cellStyle name="Обычный 2 9" xfId="273"/>
    <cellStyle name="Обычный 2_2604-2010" xfId="274"/>
    <cellStyle name="Обычный 3" xfId="275"/>
    <cellStyle name="Обычный 3 10" xfId="276"/>
    <cellStyle name="Обычный 3 11" xfId="277"/>
    <cellStyle name="Обычный 3 12" xfId="278"/>
    <cellStyle name="Обычный 3 13" xfId="279"/>
    <cellStyle name="Обычный 3 14" xfId="280"/>
    <cellStyle name="Обычный 3 2" xfId="281"/>
    <cellStyle name="Обычный 3 3" xfId="282"/>
    <cellStyle name="Обычный 3 4" xfId="283"/>
    <cellStyle name="Обычный 3 5" xfId="284"/>
    <cellStyle name="Обычный 3 6" xfId="285"/>
    <cellStyle name="Обычный 3 7" xfId="286"/>
    <cellStyle name="Обычный 3 8" xfId="287"/>
    <cellStyle name="Обычный 3 9" xfId="288"/>
    <cellStyle name="Обычный 3_Дефицит_7 млрд_0608_бс" xfId="289"/>
    <cellStyle name="Обычный 4" xfId="290"/>
    <cellStyle name="Обычный 5" xfId="291"/>
    <cellStyle name="Обычный 5 2" xfId="292"/>
    <cellStyle name="Обычный 6" xfId="293"/>
    <cellStyle name="Обычный 6 2" xfId="294"/>
    <cellStyle name="Обычный 6 3" xfId="295"/>
    <cellStyle name="Обычный 6 4" xfId="296"/>
    <cellStyle name="Обычный 6_Дефицит_7 млрд_0608_бс" xfId="297"/>
    <cellStyle name="Обычный 7" xfId="298"/>
    <cellStyle name="Обычный 7 2" xfId="299"/>
    <cellStyle name="Обычный 8" xfId="300"/>
    <cellStyle name="Обычный 9" xfId="301"/>
    <cellStyle name="Обычный 9 2" xfId="302"/>
    <cellStyle name="Плохой 2" xfId="303"/>
    <cellStyle name="Плохой 3" xfId="304"/>
    <cellStyle name="Пояснение 2" xfId="305"/>
    <cellStyle name="Пояснение 3" xfId="306"/>
    <cellStyle name="Примечание 2" xfId="307"/>
    <cellStyle name="Примечание 3" xfId="308"/>
    <cellStyle name="Процентный 2" xfId="309"/>
    <cellStyle name="Процентный 2 10" xfId="310"/>
    <cellStyle name="Процентный 2 11" xfId="311"/>
    <cellStyle name="Процентный 2 12" xfId="312"/>
    <cellStyle name="Процентный 2 13" xfId="313"/>
    <cellStyle name="Процентный 2 14" xfId="314"/>
    <cellStyle name="Процентный 2 15" xfId="315"/>
    <cellStyle name="Процентный 2 16" xfId="316"/>
    <cellStyle name="Процентный 2 2" xfId="317"/>
    <cellStyle name="Процентный 2 3" xfId="318"/>
    <cellStyle name="Процентный 2 4" xfId="319"/>
    <cellStyle name="Процентный 2 5" xfId="320"/>
    <cellStyle name="Процентный 2 6" xfId="321"/>
    <cellStyle name="Процентный 2 7" xfId="322"/>
    <cellStyle name="Процентный 2 8" xfId="323"/>
    <cellStyle name="Процентный 2 9" xfId="324"/>
    <cellStyle name="Процентный 3" xfId="325"/>
    <cellStyle name="Процентный 4" xfId="326"/>
    <cellStyle name="Процентный 4 2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 2" xfId="337"/>
    <cellStyle name="Текст предупреждения 3" xfId="338"/>
    <cellStyle name="Тысячи [0]_1.62" xfId="339"/>
    <cellStyle name="Тысячи_1.62" xfId="340"/>
    <cellStyle name="Финансовый 2" xfId="341"/>
    <cellStyle name="Финансовый 2 10" xfId="342"/>
    <cellStyle name="Финансовый 2 11" xfId="343"/>
    <cellStyle name="Финансовый 2 12" xfId="344"/>
    <cellStyle name="Финансовый 2 13" xfId="345"/>
    <cellStyle name="Финансовый 2 14" xfId="346"/>
    <cellStyle name="Финансовый 2 15" xfId="347"/>
    <cellStyle name="Финансовый 2 16" xfId="348"/>
    <cellStyle name="Финансовый 2 17" xfId="349"/>
    <cellStyle name="Финансовый 2 2" xfId="350"/>
    <cellStyle name="Финансовый 2 3" xfId="351"/>
    <cellStyle name="Финансовый 2 4" xfId="352"/>
    <cellStyle name="Финансовый 2 5" xfId="353"/>
    <cellStyle name="Финансовый 2 6" xfId="354"/>
    <cellStyle name="Финансовый 2 7" xfId="355"/>
    <cellStyle name="Финансовый 2 8" xfId="356"/>
    <cellStyle name="Финансовый 2 9" xfId="357"/>
    <cellStyle name="Финансовый 3" xfId="358"/>
    <cellStyle name="Финансовый 3 2" xfId="359"/>
    <cellStyle name="Финансовый 4" xfId="360"/>
    <cellStyle name="Финансовый 4 2" xfId="361"/>
    <cellStyle name="Финансовый 4 3" xfId="362"/>
    <cellStyle name="Финансовый 5" xfId="363"/>
    <cellStyle name="Финансовый 6" xfId="364"/>
    <cellStyle name="Финансовый 7" xfId="365"/>
    <cellStyle name="Хороший 2" xfId="366"/>
    <cellStyle name="Хороший 3" xfId="367"/>
    <cellStyle name="числовой" xfId="368"/>
    <cellStyle name="Ю" xfId="369"/>
    <cellStyle name="Ю-FreeSet_10" xfId="3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WORK\S2\VICTOR\&#1042;&#1042;&#1055;\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New_monitoring\Monit_xls\M_2002\M_06_02\Monthly\10_October\1Aug2001\GDP\realgdp\LENA\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S_N_A\1July2001\GDP\realgdp\LENA\BGVN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Z306"/>
  <sheetViews>
    <sheetView tabSelected="1" view="pageBreakPreview" zoomScaleSheetLayoutView="100" workbookViewId="0" topLeftCell="A109">
      <selection activeCell="F3" sqref="F3"/>
    </sheetView>
  </sheetViews>
  <sheetFormatPr defaultColWidth="9.00390625" defaultRowHeight="12.75"/>
  <cols>
    <col min="1" max="1" width="76.00390625" style="2" customWidth="1"/>
    <col min="2" max="2" width="11.75390625" style="15" customWidth="1"/>
    <col min="3" max="3" width="14.75390625" style="15" customWidth="1"/>
    <col min="4" max="4" width="11.875" style="15" hidden="1" customWidth="1"/>
    <col min="5" max="5" width="13.625" style="2" customWidth="1"/>
    <col min="6" max="6" width="13.875" style="2" customWidth="1"/>
    <col min="7" max="7" width="14.125" style="2" customWidth="1"/>
    <col min="8" max="8" width="16.625" style="2" customWidth="1"/>
    <col min="9" max="9" width="19.00390625" style="2" customWidth="1"/>
    <col min="10" max="10" width="18.25390625" style="2" customWidth="1"/>
    <col min="11" max="11" width="16.25390625" style="2" customWidth="1"/>
    <col min="12" max="12" width="16.625" style="2" bestFit="1" customWidth="1"/>
    <col min="13" max="13" width="15.75390625" style="2" customWidth="1"/>
    <col min="14" max="14" width="16.625" style="2" bestFit="1" customWidth="1"/>
    <col min="15" max="15" width="13.75390625" style="2" bestFit="1" customWidth="1"/>
    <col min="16" max="16" width="9.125" style="2" customWidth="1"/>
    <col min="17" max="17" width="15.625" style="2" bestFit="1" customWidth="1"/>
    <col min="18" max="16384" width="9.125" style="2" customWidth="1"/>
  </cols>
  <sheetData>
    <row r="1" spans="1:9" ht="65.25" customHeight="1">
      <c r="A1" s="56"/>
      <c r="B1" s="51"/>
      <c r="C1" s="51"/>
      <c r="D1" s="51"/>
      <c r="E1" s="56"/>
      <c r="F1" s="24"/>
      <c r="H1" s="127" t="s">
        <v>169</v>
      </c>
      <c r="I1" s="127"/>
    </row>
    <row r="2" spans="1:9" ht="20.25">
      <c r="A2" s="56"/>
      <c r="B2" s="51"/>
      <c r="C2" s="51"/>
      <c r="D2" s="51"/>
      <c r="E2" s="56"/>
      <c r="F2" s="56"/>
      <c r="G2" s="56"/>
      <c r="H2" s="56"/>
      <c r="I2" s="56"/>
    </row>
    <row r="3" spans="1:9" ht="20.25">
      <c r="A3" s="56"/>
      <c r="B3" s="51"/>
      <c r="C3" s="51"/>
      <c r="D3" s="51"/>
      <c r="E3" s="56"/>
      <c r="F3" s="56"/>
      <c r="G3" s="56"/>
      <c r="H3" s="56"/>
      <c r="I3" s="56"/>
    </row>
    <row r="4" spans="1:9" ht="20.25">
      <c r="A4" s="56"/>
      <c r="B4" s="51"/>
      <c r="C4" s="51"/>
      <c r="D4" s="51"/>
      <c r="E4" s="56"/>
      <c r="F4" s="56"/>
      <c r="G4" s="56"/>
      <c r="H4" s="59" t="s">
        <v>58</v>
      </c>
      <c r="I4" s="64" t="s">
        <v>147</v>
      </c>
    </row>
    <row r="5" spans="1:9" ht="20.25">
      <c r="A5" s="56"/>
      <c r="B5" s="51"/>
      <c r="C5" s="51"/>
      <c r="D5" s="51"/>
      <c r="E5" s="56"/>
      <c r="F5" s="56"/>
      <c r="G5" s="56"/>
      <c r="H5" s="59" t="s">
        <v>59</v>
      </c>
      <c r="I5" s="64"/>
    </row>
    <row r="6" spans="1:9" ht="20.25">
      <c r="A6" s="56"/>
      <c r="B6" s="51"/>
      <c r="C6" s="51"/>
      <c r="D6" s="51"/>
      <c r="E6" s="56"/>
      <c r="F6" s="56"/>
      <c r="G6" s="56"/>
      <c r="H6" s="59" t="s">
        <v>60</v>
      </c>
      <c r="I6" s="64"/>
    </row>
    <row r="7" spans="1:9" ht="20.25">
      <c r="A7" s="56"/>
      <c r="B7" s="51"/>
      <c r="C7" s="51"/>
      <c r="D7" s="51"/>
      <c r="E7" s="56"/>
      <c r="F7" s="56"/>
      <c r="G7" s="56"/>
      <c r="H7" s="59" t="s">
        <v>61</v>
      </c>
      <c r="I7" s="64"/>
    </row>
    <row r="8" spans="1:9" ht="20.25">
      <c r="A8" s="56"/>
      <c r="B8" s="51"/>
      <c r="C8" s="51"/>
      <c r="D8" s="51"/>
      <c r="E8" s="56"/>
      <c r="F8" s="56"/>
      <c r="G8" s="56"/>
      <c r="H8" s="85" t="s">
        <v>62</v>
      </c>
      <c r="I8" s="58"/>
    </row>
    <row r="9" spans="1:9" ht="20.25">
      <c r="A9" s="56"/>
      <c r="B9" s="51"/>
      <c r="C9" s="51"/>
      <c r="D9" s="51"/>
      <c r="E9" s="56"/>
      <c r="F9" s="56"/>
      <c r="G9" s="56"/>
      <c r="H9" s="56"/>
      <c r="I9" s="56"/>
    </row>
    <row r="10" spans="1:9" ht="20.25">
      <c r="A10" s="111" t="s">
        <v>166</v>
      </c>
      <c r="B10" s="111"/>
      <c r="C10" s="111"/>
      <c r="D10" s="111"/>
      <c r="E10" s="111"/>
      <c r="F10" s="111"/>
      <c r="G10" s="111"/>
      <c r="H10" s="109"/>
      <c r="I10" s="109"/>
    </row>
    <row r="11" spans="1:9" ht="20.25">
      <c r="A11" s="56"/>
      <c r="B11" s="119"/>
      <c r="C11" s="119"/>
      <c r="D11" s="119"/>
      <c r="E11" s="119"/>
      <c r="F11" s="56"/>
      <c r="G11" s="56"/>
      <c r="H11" s="121" t="s">
        <v>42</v>
      </c>
      <c r="I11" s="121"/>
    </row>
    <row r="12" spans="1:9" ht="60.75" customHeight="1">
      <c r="A12" s="63" t="s">
        <v>8</v>
      </c>
      <c r="B12" s="114" t="s">
        <v>158</v>
      </c>
      <c r="C12" s="114"/>
      <c r="D12" s="114"/>
      <c r="E12" s="114"/>
      <c r="F12" s="114"/>
      <c r="G12" s="115"/>
      <c r="H12" s="59" t="s">
        <v>33</v>
      </c>
      <c r="I12" s="99" t="s">
        <v>157</v>
      </c>
    </row>
    <row r="13" spans="1:9" ht="32.25" customHeight="1">
      <c r="A13" s="63" t="s">
        <v>125</v>
      </c>
      <c r="B13" s="114"/>
      <c r="C13" s="114"/>
      <c r="D13" s="114"/>
      <c r="E13" s="114"/>
      <c r="F13" s="114"/>
      <c r="G13" s="115"/>
      <c r="H13" s="59" t="s">
        <v>32</v>
      </c>
      <c r="I13" s="97"/>
    </row>
    <row r="14" spans="1:9" ht="28.5" customHeight="1">
      <c r="A14" s="63" t="s">
        <v>10</v>
      </c>
      <c r="B14" s="114" t="s">
        <v>123</v>
      </c>
      <c r="C14" s="114"/>
      <c r="D14" s="114"/>
      <c r="E14" s="114"/>
      <c r="F14" s="114"/>
      <c r="G14" s="115"/>
      <c r="H14" s="59" t="s">
        <v>31</v>
      </c>
      <c r="I14" s="97"/>
    </row>
    <row r="15" spans="1:9" ht="30" customHeight="1">
      <c r="A15" s="63" t="s">
        <v>9</v>
      </c>
      <c r="B15" s="114" t="s">
        <v>124</v>
      </c>
      <c r="C15" s="114"/>
      <c r="D15" s="114"/>
      <c r="E15" s="114"/>
      <c r="F15" s="114"/>
      <c r="G15" s="115"/>
      <c r="H15" s="59" t="s">
        <v>4</v>
      </c>
      <c r="I15" s="64"/>
    </row>
    <row r="16" spans="1:9" ht="28.5" customHeight="1">
      <c r="A16" s="63" t="s">
        <v>127</v>
      </c>
      <c r="B16" s="114" t="s">
        <v>64</v>
      </c>
      <c r="C16" s="114"/>
      <c r="D16" s="114"/>
      <c r="E16" s="114"/>
      <c r="F16" s="114"/>
      <c r="G16" s="115"/>
      <c r="H16" s="59" t="s">
        <v>3</v>
      </c>
      <c r="I16" s="64"/>
    </row>
    <row r="17" spans="1:10" ht="32.25" customHeight="1">
      <c r="A17" s="63" t="s">
        <v>13</v>
      </c>
      <c r="B17" s="114" t="s">
        <v>121</v>
      </c>
      <c r="C17" s="114"/>
      <c r="D17" s="114"/>
      <c r="E17" s="114"/>
      <c r="F17" s="114"/>
      <c r="G17" s="115"/>
      <c r="H17" s="62" t="s">
        <v>5</v>
      </c>
      <c r="I17" s="64" t="s">
        <v>122</v>
      </c>
      <c r="J17" s="98"/>
    </row>
    <row r="18" spans="1:9" ht="32.25" customHeight="1">
      <c r="A18" s="63" t="s">
        <v>28</v>
      </c>
      <c r="B18" s="60">
        <v>225</v>
      </c>
      <c r="C18" s="60"/>
      <c r="D18" s="60"/>
      <c r="E18" s="60"/>
      <c r="F18" s="57"/>
      <c r="G18" s="66"/>
      <c r="H18" s="68"/>
      <c r="I18" s="67"/>
    </row>
    <row r="19" spans="1:9" ht="40.5" customHeight="1">
      <c r="A19" s="63" t="s">
        <v>6</v>
      </c>
      <c r="B19" s="112" t="s">
        <v>159</v>
      </c>
      <c r="C19" s="112"/>
      <c r="D19" s="112"/>
      <c r="E19" s="112"/>
      <c r="F19" s="112"/>
      <c r="G19" s="113"/>
      <c r="H19" s="68"/>
      <c r="I19" s="61"/>
    </row>
    <row r="20" spans="1:9" ht="31.5" customHeight="1">
      <c r="A20" s="63" t="s">
        <v>7</v>
      </c>
      <c r="B20" s="117" t="s">
        <v>160</v>
      </c>
      <c r="C20" s="117"/>
      <c r="D20" s="117"/>
      <c r="E20" s="117"/>
      <c r="F20" s="117"/>
      <c r="G20" s="118"/>
      <c r="H20" s="65"/>
      <c r="I20" s="61"/>
    </row>
    <row r="21" spans="1:9" ht="33" customHeight="1">
      <c r="A21" s="63" t="s">
        <v>55</v>
      </c>
      <c r="B21" s="112" t="s">
        <v>167</v>
      </c>
      <c r="C21" s="112"/>
      <c r="D21" s="112"/>
      <c r="E21" s="112"/>
      <c r="F21" s="112"/>
      <c r="G21" s="113"/>
      <c r="H21" s="59"/>
      <c r="I21" s="58"/>
    </row>
    <row r="23" spans="1:9" ht="12.75">
      <c r="A23" s="23"/>
      <c r="B23" s="25"/>
      <c r="C23" s="23"/>
      <c r="D23" s="23"/>
      <c r="E23" s="23"/>
      <c r="F23" s="23"/>
      <c r="G23" s="23"/>
      <c r="H23" s="23"/>
      <c r="I23" s="23" t="s">
        <v>64</v>
      </c>
    </row>
    <row r="24" spans="1:9" ht="36" customHeight="1">
      <c r="A24" s="125" t="s">
        <v>43</v>
      </c>
      <c r="B24" s="126" t="s">
        <v>11</v>
      </c>
      <c r="C24" s="126" t="s">
        <v>164</v>
      </c>
      <c r="D24" s="126" t="s">
        <v>154</v>
      </c>
      <c r="E24" s="126" t="s">
        <v>56</v>
      </c>
      <c r="F24" s="126" t="s">
        <v>35</v>
      </c>
      <c r="G24" s="126"/>
      <c r="H24" s="126"/>
      <c r="I24" s="126"/>
    </row>
    <row r="25" spans="1:9" ht="61.5" customHeight="1">
      <c r="A25" s="125"/>
      <c r="B25" s="126"/>
      <c r="C25" s="126"/>
      <c r="D25" s="126"/>
      <c r="E25" s="126"/>
      <c r="F25" s="11" t="s">
        <v>36</v>
      </c>
      <c r="G25" s="11" t="s">
        <v>37</v>
      </c>
      <c r="H25" s="11" t="s">
        <v>38</v>
      </c>
      <c r="I25" s="11" t="s">
        <v>20</v>
      </c>
    </row>
    <row r="26" spans="1:9" ht="18" customHeight="1">
      <c r="A26" s="4">
        <v>1</v>
      </c>
      <c r="B26" s="5">
        <v>2</v>
      </c>
      <c r="C26" s="5">
        <v>3</v>
      </c>
      <c r="D26" s="5">
        <v>4</v>
      </c>
      <c r="E26" s="5">
        <v>4</v>
      </c>
      <c r="F26" s="5">
        <v>5</v>
      </c>
      <c r="G26" s="5">
        <v>6</v>
      </c>
      <c r="H26" s="5">
        <v>7</v>
      </c>
      <c r="I26" s="5">
        <v>8</v>
      </c>
    </row>
    <row r="27" spans="1:9" ht="18" customHeight="1">
      <c r="A27" s="107" t="s">
        <v>57</v>
      </c>
      <c r="B27" s="107"/>
      <c r="C27" s="107"/>
      <c r="D27" s="107"/>
      <c r="E27" s="107"/>
      <c r="F27" s="107"/>
      <c r="G27" s="107"/>
      <c r="H27" s="107"/>
      <c r="I27" s="108"/>
    </row>
    <row r="28" spans="1:9" s="3" customFormat="1" ht="20.1" customHeight="1">
      <c r="A28" s="106" t="s">
        <v>66</v>
      </c>
      <c r="B28" s="106"/>
      <c r="C28" s="106"/>
      <c r="D28" s="106"/>
      <c r="E28" s="106"/>
      <c r="F28" s="106"/>
      <c r="G28" s="106"/>
      <c r="H28" s="106"/>
      <c r="I28" s="106"/>
    </row>
    <row r="29" spans="1:12" s="3" customFormat="1" ht="37.5">
      <c r="A29" s="6" t="s">
        <v>63</v>
      </c>
      <c r="B29" s="7">
        <v>100</v>
      </c>
      <c r="C29" s="105">
        <v>38492.1</v>
      </c>
      <c r="D29" s="105">
        <v>26981.2</v>
      </c>
      <c r="E29" s="70">
        <f>SUM(F29:I29)</f>
        <v>66624</v>
      </c>
      <c r="F29" s="105">
        <v>16656</v>
      </c>
      <c r="G29" s="105">
        <v>16656</v>
      </c>
      <c r="H29" s="105">
        <v>16656</v>
      </c>
      <c r="I29" s="105">
        <v>16656</v>
      </c>
      <c r="J29" s="82"/>
      <c r="K29" s="82"/>
      <c r="L29" s="82"/>
    </row>
    <row r="30" spans="1:10" s="3" customFormat="1" ht="12.75">
      <c r="A30" s="6" t="s">
        <v>162</v>
      </c>
      <c r="B30" s="7">
        <v>110</v>
      </c>
      <c r="C30" s="105">
        <v>2563.8</v>
      </c>
      <c r="D30" s="105"/>
      <c r="E30" s="70">
        <f>SUM(F30:I30)</f>
        <v>14906.500000000002</v>
      </c>
      <c r="F30" s="105">
        <v>4849.2</v>
      </c>
      <c r="G30" s="105">
        <v>2918.4</v>
      </c>
      <c r="H30" s="105">
        <v>2593.8</v>
      </c>
      <c r="I30" s="105">
        <v>4545.1</v>
      </c>
      <c r="J30" s="82"/>
    </row>
    <row r="31" spans="1:10" s="3" customFormat="1" ht="37.5">
      <c r="A31" s="6" t="s">
        <v>163</v>
      </c>
      <c r="B31" s="7">
        <v>120</v>
      </c>
      <c r="C31" s="105">
        <v>49</v>
      </c>
      <c r="D31" s="105">
        <v>3750.5</v>
      </c>
      <c r="E31" s="70">
        <f aca="true" t="shared" si="0" ref="E31:E36">SUM(F31:I31)</f>
        <v>0</v>
      </c>
      <c r="F31" s="105">
        <v>0</v>
      </c>
      <c r="G31" s="105">
        <v>0</v>
      </c>
      <c r="H31" s="105">
        <v>0</v>
      </c>
      <c r="I31" s="105">
        <v>0</v>
      </c>
      <c r="J31" s="83"/>
    </row>
    <row r="32" spans="1:9" s="3" customFormat="1" ht="12.75">
      <c r="A32" s="42"/>
      <c r="B32" s="45"/>
      <c r="C32" s="105"/>
      <c r="D32" s="105"/>
      <c r="E32" s="70">
        <f t="shared" si="0"/>
        <v>0</v>
      </c>
      <c r="F32" s="105"/>
      <c r="G32" s="105"/>
      <c r="H32" s="105"/>
      <c r="I32" s="105"/>
    </row>
    <row r="33" spans="1:9" s="3" customFormat="1" ht="12.75">
      <c r="A33" s="42"/>
      <c r="B33" s="45">
        <v>123</v>
      </c>
      <c r="C33" s="105"/>
      <c r="D33" s="69"/>
      <c r="E33" s="70">
        <f t="shared" si="0"/>
        <v>0</v>
      </c>
      <c r="F33" s="105"/>
      <c r="G33" s="105"/>
      <c r="H33" s="105"/>
      <c r="I33" s="105"/>
    </row>
    <row r="34" spans="1:9" s="3" customFormat="1" ht="12.75">
      <c r="A34" s="6" t="s">
        <v>106</v>
      </c>
      <c r="B34" s="7">
        <v>130</v>
      </c>
      <c r="C34" s="105">
        <v>2688.5</v>
      </c>
      <c r="D34" s="71">
        <f>SUM(D35:D36)</f>
        <v>32.1</v>
      </c>
      <c r="E34" s="70">
        <f t="shared" si="0"/>
        <v>2120</v>
      </c>
      <c r="F34" s="105">
        <v>530</v>
      </c>
      <c r="G34" s="105">
        <v>530</v>
      </c>
      <c r="H34" s="105">
        <v>530</v>
      </c>
      <c r="I34" s="105">
        <v>530</v>
      </c>
    </row>
    <row r="35" spans="1:9" s="3" customFormat="1" ht="12.75">
      <c r="A35" s="42" t="s">
        <v>107</v>
      </c>
      <c r="B35" s="46">
        <v>131</v>
      </c>
      <c r="C35" s="105">
        <v>334.5</v>
      </c>
      <c r="D35" s="69">
        <v>23.1</v>
      </c>
      <c r="E35" s="70">
        <f t="shared" si="0"/>
        <v>750</v>
      </c>
      <c r="F35" s="105">
        <v>187.5</v>
      </c>
      <c r="G35" s="105">
        <v>187.5</v>
      </c>
      <c r="H35" s="105">
        <v>187.5</v>
      </c>
      <c r="I35" s="105">
        <v>187.5</v>
      </c>
    </row>
    <row r="36" spans="1:9" s="3" customFormat="1" ht="12.75">
      <c r="A36" s="42" t="s">
        <v>161</v>
      </c>
      <c r="B36" s="46">
        <v>132</v>
      </c>
      <c r="C36" s="105">
        <v>564.7</v>
      </c>
      <c r="D36" s="69">
        <v>9</v>
      </c>
      <c r="E36" s="70">
        <f t="shared" si="0"/>
        <v>870</v>
      </c>
      <c r="F36" s="105">
        <v>217.5</v>
      </c>
      <c r="G36" s="105">
        <v>217.5</v>
      </c>
      <c r="H36" s="105">
        <v>217.5</v>
      </c>
      <c r="I36" s="105">
        <v>217.5</v>
      </c>
    </row>
    <row r="37" spans="1:26" ht="20.1" customHeight="1">
      <c r="A37" s="122" t="s">
        <v>112</v>
      </c>
      <c r="B37" s="123"/>
      <c r="C37" s="123"/>
      <c r="D37" s="123"/>
      <c r="E37" s="123"/>
      <c r="F37" s="123"/>
      <c r="G37" s="123"/>
      <c r="H37" s="123"/>
      <c r="I37" s="124"/>
      <c r="Z37" s="3"/>
    </row>
    <row r="38" spans="1:17" ht="20.1" customHeight="1">
      <c r="A38" s="6" t="s">
        <v>87</v>
      </c>
      <c r="B38" s="4">
        <v>200</v>
      </c>
      <c r="C38" s="69">
        <v>31199</v>
      </c>
      <c r="D38" s="69">
        <v>19400</v>
      </c>
      <c r="E38" s="72">
        <f aca="true" t="shared" si="1" ref="E38:E54">SUM(F38:I38)</f>
        <v>51197</v>
      </c>
      <c r="F38" s="105">
        <v>12800</v>
      </c>
      <c r="G38" s="105">
        <v>12800</v>
      </c>
      <c r="H38" s="105">
        <v>12800</v>
      </c>
      <c r="I38" s="105">
        <v>12797</v>
      </c>
      <c r="J38" s="78"/>
      <c r="K38" s="77"/>
      <c r="L38" s="80"/>
      <c r="M38" s="80"/>
      <c r="N38" s="80"/>
      <c r="O38" s="84"/>
      <c r="Q38" s="77"/>
    </row>
    <row r="39" spans="1:17" ht="20.1" customHeight="1">
      <c r="A39" s="6" t="s">
        <v>88</v>
      </c>
      <c r="B39" s="4">
        <v>210</v>
      </c>
      <c r="C39" s="69">
        <v>6902</v>
      </c>
      <c r="D39" s="69">
        <v>4274.1</v>
      </c>
      <c r="E39" s="72">
        <f t="shared" si="1"/>
        <v>11442</v>
      </c>
      <c r="F39" s="105">
        <v>2860.5</v>
      </c>
      <c r="G39" s="105">
        <v>2860.5</v>
      </c>
      <c r="H39" s="105">
        <v>2860.5</v>
      </c>
      <c r="I39" s="105">
        <v>2860.5</v>
      </c>
      <c r="J39" s="78"/>
      <c r="K39" s="77"/>
      <c r="L39" s="80"/>
      <c r="M39" s="80"/>
      <c r="O39" s="84"/>
      <c r="Q39" s="77"/>
    </row>
    <row r="40" spans="1:17" ht="19.5" customHeight="1">
      <c r="A40" s="6" t="s">
        <v>89</v>
      </c>
      <c r="B40" s="4">
        <v>220</v>
      </c>
      <c r="C40" s="69">
        <v>1260</v>
      </c>
      <c r="D40" s="69">
        <v>907.5</v>
      </c>
      <c r="E40" s="72">
        <f t="shared" si="1"/>
        <v>1012</v>
      </c>
      <c r="F40" s="105">
        <v>253</v>
      </c>
      <c r="G40" s="105">
        <v>253</v>
      </c>
      <c r="H40" s="105">
        <v>253</v>
      </c>
      <c r="I40" s="105">
        <v>253</v>
      </c>
      <c r="J40" s="78"/>
      <c r="K40" s="77"/>
      <c r="L40" s="80"/>
      <c r="M40" s="80"/>
      <c r="O40" s="84"/>
      <c r="Q40" s="77"/>
    </row>
    <row r="41" spans="1:17" ht="20.1" customHeight="1">
      <c r="A41" s="6" t="s">
        <v>90</v>
      </c>
      <c r="B41" s="4">
        <v>230</v>
      </c>
      <c r="C41" s="69">
        <v>2282.4</v>
      </c>
      <c r="D41" s="69">
        <v>2000</v>
      </c>
      <c r="E41" s="72">
        <f t="shared" si="1"/>
        <v>6970.5</v>
      </c>
      <c r="F41" s="105">
        <v>1743</v>
      </c>
      <c r="G41" s="105">
        <v>1743</v>
      </c>
      <c r="H41" s="105">
        <v>1743</v>
      </c>
      <c r="I41" s="105">
        <v>1741.5</v>
      </c>
      <c r="J41" s="78"/>
      <c r="K41" s="77"/>
      <c r="L41" s="80"/>
      <c r="M41" s="80"/>
      <c r="O41" s="84"/>
      <c r="Q41" s="77"/>
    </row>
    <row r="42" spans="1:17" ht="20.1" customHeight="1">
      <c r="A42" s="6" t="s">
        <v>91</v>
      </c>
      <c r="B42" s="4">
        <v>240</v>
      </c>
      <c r="C42" s="69">
        <v>527.3</v>
      </c>
      <c r="D42" s="69">
        <v>450</v>
      </c>
      <c r="E42" s="72">
        <f t="shared" si="1"/>
        <v>980</v>
      </c>
      <c r="F42" s="105">
        <v>245</v>
      </c>
      <c r="G42" s="105">
        <v>245</v>
      </c>
      <c r="H42" s="105">
        <v>245</v>
      </c>
      <c r="I42" s="105">
        <v>245</v>
      </c>
      <c r="J42" s="78"/>
      <c r="K42" s="77"/>
      <c r="L42" s="80"/>
      <c r="M42" s="80"/>
      <c r="O42" s="84"/>
      <c r="Q42" s="77"/>
    </row>
    <row r="43" spans="1:17" ht="20.1" customHeight="1">
      <c r="A43" s="6" t="s">
        <v>92</v>
      </c>
      <c r="B43" s="4">
        <v>250</v>
      </c>
      <c r="C43" s="69">
        <v>1879.4</v>
      </c>
      <c r="D43" s="69">
        <v>694.1</v>
      </c>
      <c r="E43" s="72">
        <f>SUM(F43:I43)</f>
        <v>2494.5</v>
      </c>
      <c r="F43" s="105">
        <v>623.7</v>
      </c>
      <c r="G43" s="105">
        <v>623.6</v>
      </c>
      <c r="H43" s="105">
        <v>623.6</v>
      </c>
      <c r="I43" s="105">
        <v>623.6</v>
      </c>
      <c r="J43" s="79"/>
      <c r="K43" s="77"/>
      <c r="L43" s="80"/>
      <c r="M43" s="80"/>
      <c r="O43" s="84"/>
      <c r="Q43" s="77"/>
    </row>
    <row r="44" spans="1:17" ht="20.1" customHeight="1">
      <c r="A44" s="6" t="s">
        <v>93</v>
      </c>
      <c r="B44" s="4">
        <v>260</v>
      </c>
      <c r="C44" s="69">
        <v>0.2</v>
      </c>
      <c r="D44" s="69">
        <v>53.6</v>
      </c>
      <c r="E44" s="72">
        <f t="shared" si="1"/>
        <v>23</v>
      </c>
      <c r="F44" s="105">
        <v>5.8</v>
      </c>
      <c r="G44" s="105">
        <v>5.7</v>
      </c>
      <c r="H44" s="105">
        <v>5.7</v>
      </c>
      <c r="I44" s="105">
        <v>5.8</v>
      </c>
      <c r="J44" s="79"/>
      <c r="K44" s="77"/>
      <c r="L44" s="80"/>
      <c r="M44" s="80"/>
      <c r="O44" s="84"/>
      <c r="Q44" s="77"/>
    </row>
    <row r="45" spans="1:15" ht="20.1" customHeight="1">
      <c r="A45" s="6" t="s">
        <v>101</v>
      </c>
      <c r="B45" s="4">
        <v>270</v>
      </c>
      <c r="C45" s="69">
        <f>C46+C47+C48+C49+C50</f>
        <v>2402.7</v>
      </c>
      <c r="D45" s="69">
        <v>2327.2</v>
      </c>
      <c r="E45" s="72">
        <f>SUM(F45:I45)</f>
        <v>9171.499999999998</v>
      </c>
      <c r="F45" s="105">
        <f>F46+F47+F48+F50</f>
        <v>3522.5999999999995</v>
      </c>
      <c r="G45" s="105">
        <f aca="true" t="shared" si="2" ref="G45:I45">G46+G47+G48+G50</f>
        <v>1402.9999999999998</v>
      </c>
      <c r="H45" s="105">
        <f t="shared" si="2"/>
        <v>1048.8999999999999</v>
      </c>
      <c r="I45" s="105">
        <f t="shared" si="2"/>
        <v>3196.9999999999995</v>
      </c>
      <c r="J45" s="79"/>
      <c r="K45" s="77"/>
      <c r="L45" s="80"/>
      <c r="M45" s="80"/>
      <c r="O45" s="84"/>
    </row>
    <row r="46" spans="1:17" ht="20.1" customHeight="1">
      <c r="A46" s="42" t="s">
        <v>94</v>
      </c>
      <c r="B46" s="4">
        <v>271</v>
      </c>
      <c r="C46" s="69">
        <v>1262.9</v>
      </c>
      <c r="D46" s="69"/>
      <c r="E46" s="72">
        <f t="shared" si="1"/>
        <v>4772.2</v>
      </c>
      <c r="F46" s="105">
        <v>2386.1</v>
      </c>
      <c r="G46" s="105">
        <v>325.4</v>
      </c>
      <c r="H46" s="105">
        <v>0</v>
      </c>
      <c r="I46" s="105">
        <v>2060.7</v>
      </c>
      <c r="J46" s="78"/>
      <c r="K46" s="77"/>
      <c r="L46" s="80"/>
      <c r="M46" s="80"/>
      <c r="O46" s="84"/>
      <c r="Q46" s="77"/>
    </row>
    <row r="47" spans="1:17" ht="20.1" customHeight="1">
      <c r="A47" s="42" t="s">
        <v>95</v>
      </c>
      <c r="B47" s="4">
        <v>272</v>
      </c>
      <c r="C47" s="69">
        <v>225.5</v>
      </c>
      <c r="D47" s="69">
        <v>160.8</v>
      </c>
      <c r="E47" s="72">
        <f>SUM(F47:I47)</f>
        <v>544.5999999999999</v>
      </c>
      <c r="F47" s="105">
        <v>136.2</v>
      </c>
      <c r="G47" s="105">
        <v>136.2</v>
      </c>
      <c r="H47" s="105">
        <v>136.2</v>
      </c>
      <c r="I47" s="105">
        <v>136</v>
      </c>
      <c r="J47" s="78"/>
      <c r="K47" s="77"/>
      <c r="L47" s="80"/>
      <c r="M47" s="80"/>
      <c r="O47" s="84"/>
      <c r="Q47" s="77"/>
    </row>
    <row r="48" spans="1:17" ht="20.1" customHeight="1">
      <c r="A48" s="42" t="s">
        <v>96</v>
      </c>
      <c r="B48" s="4">
        <v>273</v>
      </c>
      <c r="C48" s="69">
        <v>914.3</v>
      </c>
      <c r="D48" s="69">
        <v>855</v>
      </c>
      <c r="E48" s="72">
        <f t="shared" si="1"/>
        <v>3722.2</v>
      </c>
      <c r="F48" s="105">
        <v>967.1</v>
      </c>
      <c r="G48" s="105">
        <v>908.3</v>
      </c>
      <c r="H48" s="105">
        <v>879.6</v>
      </c>
      <c r="I48" s="105">
        <v>967.2</v>
      </c>
      <c r="J48" s="78"/>
      <c r="K48" s="77"/>
      <c r="L48" s="80"/>
      <c r="M48" s="80"/>
      <c r="O48" s="84"/>
      <c r="Q48" s="77"/>
    </row>
    <row r="49" spans="1:17" ht="20.1" customHeight="1">
      <c r="A49" s="42" t="s">
        <v>97</v>
      </c>
      <c r="B49" s="4">
        <v>274</v>
      </c>
      <c r="C49" s="69"/>
      <c r="D49" s="69">
        <v>1172.4</v>
      </c>
      <c r="E49" s="72">
        <f t="shared" si="1"/>
        <v>0</v>
      </c>
      <c r="F49" s="105"/>
      <c r="G49" s="105"/>
      <c r="H49" s="105"/>
      <c r="I49" s="105"/>
      <c r="J49" s="78"/>
      <c r="K49" s="77"/>
      <c r="L49" s="80"/>
      <c r="M49" s="80"/>
      <c r="O49" s="84"/>
      <c r="Q49" s="77"/>
    </row>
    <row r="50" spans="1:17" ht="20.1" customHeight="1">
      <c r="A50" s="42" t="s">
        <v>98</v>
      </c>
      <c r="B50" s="4">
        <v>275</v>
      </c>
      <c r="C50" s="69">
        <v>0</v>
      </c>
      <c r="D50" s="69">
        <v>139</v>
      </c>
      <c r="E50" s="72">
        <f t="shared" si="1"/>
        <v>132.5</v>
      </c>
      <c r="F50" s="105">
        <v>33.2</v>
      </c>
      <c r="G50" s="105">
        <v>33.1</v>
      </c>
      <c r="H50" s="105">
        <v>33.1</v>
      </c>
      <c r="I50" s="105">
        <v>33.1</v>
      </c>
      <c r="J50" s="78"/>
      <c r="K50" s="77"/>
      <c r="L50" s="80"/>
      <c r="M50" s="80"/>
      <c r="O50" s="84"/>
      <c r="Q50" s="77"/>
    </row>
    <row r="51" spans="1:15" ht="20.1" customHeight="1">
      <c r="A51" s="42" t="s">
        <v>99</v>
      </c>
      <c r="B51" s="4">
        <v>276</v>
      </c>
      <c r="C51" s="69"/>
      <c r="D51" s="69"/>
      <c r="E51" s="72">
        <f t="shared" si="1"/>
        <v>0</v>
      </c>
      <c r="F51" s="105"/>
      <c r="G51" s="105"/>
      <c r="H51" s="105"/>
      <c r="I51" s="105"/>
      <c r="J51" s="78"/>
      <c r="K51" s="77"/>
      <c r="L51" s="80"/>
      <c r="M51" s="80"/>
      <c r="O51" s="84"/>
    </row>
    <row r="52" spans="1:17" ht="37.5" customHeight="1">
      <c r="A52" s="6" t="s">
        <v>100</v>
      </c>
      <c r="B52" s="4">
        <v>280</v>
      </c>
      <c r="C52" s="69"/>
      <c r="D52" s="69">
        <v>20.3</v>
      </c>
      <c r="E52" s="72">
        <f t="shared" si="1"/>
        <v>0</v>
      </c>
      <c r="F52" s="105"/>
      <c r="G52" s="105"/>
      <c r="H52" s="105"/>
      <c r="I52" s="105"/>
      <c r="J52" s="79"/>
      <c r="K52" s="77"/>
      <c r="L52" s="80"/>
      <c r="M52" s="80"/>
      <c r="O52" s="84"/>
      <c r="Q52" s="77"/>
    </row>
    <row r="53" spans="1:17" ht="20.1" customHeight="1">
      <c r="A53" s="6" t="s">
        <v>102</v>
      </c>
      <c r="B53" s="4">
        <v>290</v>
      </c>
      <c r="C53" s="69"/>
      <c r="D53" s="69">
        <v>14</v>
      </c>
      <c r="E53" s="72">
        <f t="shared" si="1"/>
        <v>0</v>
      </c>
      <c r="F53" s="105"/>
      <c r="G53" s="105"/>
      <c r="H53" s="105"/>
      <c r="I53" s="105"/>
      <c r="J53" s="78"/>
      <c r="K53" s="77"/>
      <c r="L53" s="80"/>
      <c r="M53" s="80"/>
      <c r="O53" s="84"/>
      <c r="Q53" s="77"/>
    </row>
    <row r="54" spans="1:17" ht="20.1" customHeight="1">
      <c r="A54" s="6" t="s">
        <v>103</v>
      </c>
      <c r="B54" s="4">
        <v>300</v>
      </c>
      <c r="C54" s="105">
        <v>220.8</v>
      </c>
      <c r="D54" s="69">
        <v>34.03</v>
      </c>
      <c r="E54" s="72">
        <f t="shared" si="1"/>
        <v>360</v>
      </c>
      <c r="F54" s="105">
        <v>90</v>
      </c>
      <c r="G54" s="105">
        <v>90</v>
      </c>
      <c r="H54" s="105">
        <v>90</v>
      </c>
      <c r="I54" s="105">
        <v>90</v>
      </c>
      <c r="K54" s="77"/>
      <c r="L54" s="80"/>
      <c r="M54" s="80"/>
      <c r="O54" s="84"/>
      <c r="Q54" s="77"/>
    </row>
    <row r="55" spans="1:9" ht="20.1" customHeight="1">
      <c r="A55" s="6" t="s">
        <v>108</v>
      </c>
      <c r="B55" s="4">
        <v>320</v>
      </c>
      <c r="C55" s="94"/>
      <c r="D55" s="69"/>
      <c r="E55" s="72">
        <f>SUM(F55:I55)</f>
        <v>0</v>
      </c>
      <c r="F55" s="105"/>
      <c r="G55" s="105"/>
      <c r="H55" s="105"/>
      <c r="I55" s="105"/>
    </row>
    <row r="56" spans="1:11" ht="20.1" customHeight="1">
      <c r="A56" s="6" t="s">
        <v>156</v>
      </c>
      <c r="B56" s="4">
        <v>321</v>
      </c>
      <c r="C56" s="69"/>
      <c r="D56" s="69"/>
      <c r="E56" s="72">
        <f>SUM(F56:I56)</f>
        <v>0</v>
      </c>
      <c r="F56" s="105"/>
      <c r="G56" s="105"/>
      <c r="H56" s="105"/>
      <c r="I56" s="105"/>
      <c r="J56" s="81"/>
      <c r="K56" s="77"/>
    </row>
    <row r="57" spans="1:9" ht="19.5" customHeight="1">
      <c r="A57" s="6" t="s">
        <v>104</v>
      </c>
      <c r="B57" s="4">
        <v>330</v>
      </c>
      <c r="C57" s="72">
        <f>SUM(C38:C45)+SUM(C52:C56)</f>
        <v>46673.8</v>
      </c>
      <c r="D57" s="72">
        <f>SUM(D38:D45)+SUM(D52:D55)</f>
        <v>30174.829999999998</v>
      </c>
      <c r="E57" s="72">
        <f>SUM(F57:I57)</f>
        <v>83650.49999999999</v>
      </c>
      <c r="F57" s="72">
        <f>SUM(F38:F45)+SUM(F52:F56)</f>
        <v>22143.6</v>
      </c>
      <c r="G57" s="72">
        <f aca="true" t="shared" si="3" ref="G57:I57">SUM(G38:G45)+SUM(G52:G56)</f>
        <v>20023.8</v>
      </c>
      <c r="H57" s="72">
        <f t="shared" si="3"/>
        <v>19669.7</v>
      </c>
      <c r="I57" s="72">
        <f t="shared" si="3"/>
        <v>21813.399999999998</v>
      </c>
    </row>
    <row r="58" spans="1:10" ht="19.5" customHeight="1">
      <c r="A58" s="122" t="s">
        <v>109</v>
      </c>
      <c r="B58" s="123"/>
      <c r="C58" s="123"/>
      <c r="D58" s="123"/>
      <c r="E58" s="123"/>
      <c r="F58" s="123"/>
      <c r="G58" s="123"/>
      <c r="H58" s="123"/>
      <c r="I58" s="124"/>
      <c r="J58" s="84"/>
    </row>
    <row r="59" spans="1:9" ht="19.5" customHeight="1">
      <c r="A59" s="6" t="s">
        <v>110</v>
      </c>
      <c r="B59" s="4">
        <v>400</v>
      </c>
      <c r="C59" s="69">
        <f>C40+C41+C42+C45</f>
        <v>6472.4</v>
      </c>
      <c r="D59" s="69">
        <f>D40+D41+D42+D45</f>
        <v>5684.7</v>
      </c>
      <c r="E59" s="70">
        <f>SUM(F59:I59)</f>
        <v>18134</v>
      </c>
      <c r="F59" s="69">
        <f>F40+F41+F42+F45</f>
        <v>5763.599999999999</v>
      </c>
      <c r="G59" s="69">
        <f>G40+G41+G42+G45</f>
        <v>3644</v>
      </c>
      <c r="H59" s="69">
        <f>H40+H41+H42+H45</f>
        <v>3289.8999999999996</v>
      </c>
      <c r="I59" s="69">
        <f>I40+I41+I42+I45</f>
        <v>5436.5</v>
      </c>
    </row>
    <row r="60" spans="1:9" ht="19.5" customHeight="1">
      <c r="A60" s="6" t="s">
        <v>111</v>
      </c>
      <c r="B60" s="4">
        <v>410</v>
      </c>
      <c r="C60" s="69">
        <f>C38</f>
        <v>31199</v>
      </c>
      <c r="D60" s="69">
        <f>D38</f>
        <v>19400</v>
      </c>
      <c r="E60" s="70">
        <f>SUM(F60:I60)</f>
        <v>51197</v>
      </c>
      <c r="F60" s="69">
        <f aca="true" t="shared" si="4" ref="F60:I61">F38</f>
        <v>12800</v>
      </c>
      <c r="G60" s="69">
        <f t="shared" si="4"/>
        <v>12800</v>
      </c>
      <c r="H60" s="69">
        <f t="shared" si="4"/>
        <v>12800</v>
      </c>
      <c r="I60" s="69">
        <f t="shared" si="4"/>
        <v>12797</v>
      </c>
    </row>
    <row r="61" spans="1:9" ht="19.5" customHeight="1">
      <c r="A61" s="6" t="s">
        <v>113</v>
      </c>
      <c r="B61" s="4">
        <v>420</v>
      </c>
      <c r="C61" s="69">
        <f>C39</f>
        <v>6902</v>
      </c>
      <c r="D61" s="69">
        <f>D39</f>
        <v>4274.1</v>
      </c>
      <c r="E61" s="70">
        <f>SUM(F61:I61)</f>
        <v>11442</v>
      </c>
      <c r="F61" s="69">
        <f t="shared" si="4"/>
        <v>2860.5</v>
      </c>
      <c r="G61" s="69">
        <f t="shared" si="4"/>
        <v>2860.5</v>
      </c>
      <c r="H61" s="69">
        <f t="shared" si="4"/>
        <v>2860.5</v>
      </c>
      <c r="I61" s="69">
        <f t="shared" si="4"/>
        <v>2860.5</v>
      </c>
    </row>
    <row r="62" spans="1:9" ht="19.5" customHeight="1">
      <c r="A62" s="6" t="s">
        <v>114</v>
      </c>
      <c r="B62" s="4">
        <v>440</v>
      </c>
      <c r="C62" s="69">
        <f>C43+C44+C52+C53+C54+C55+C56</f>
        <v>2100.4</v>
      </c>
      <c r="D62" s="69">
        <f>D43+D44+D52+D53+D54+D55</f>
        <v>816.03</v>
      </c>
      <c r="E62" s="70">
        <f>SUM(F62:I62)</f>
        <v>2877.5000000000005</v>
      </c>
      <c r="F62" s="69">
        <f>F43+F44+F52+F53+F54+F55+F56</f>
        <v>719.5</v>
      </c>
      <c r="G62" s="69">
        <f>G43+G44+G52+G53+G54+G55+G56</f>
        <v>719.3000000000001</v>
      </c>
      <c r="H62" s="69">
        <f aca="true" t="shared" si="5" ref="H62:I62">H43+H44+H52+H53+H54+H55+H56</f>
        <v>719.3000000000001</v>
      </c>
      <c r="I62" s="69">
        <f t="shared" si="5"/>
        <v>719.4</v>
      </c>
    </row>
    <row r="63" spans="1:9" ht="19.5" customHeight="1">
      <c r="A63" s="6" t="s">
        <v>115</v>
      </c>
      <c r="B63" s="4">
        <v>450</v>
      </c>
      <c r="C63" s="72">
        <f>SUM(C59:C62)</f>
        <v>46673.8</v>
      </c>
      <c r="D63" s="72">
        <f>SUM(D59:D62)</f>
        <v>30174.83</v>
      </c>
      <c r="E63" s="72">
        <f>SUM(F63:I63)</f>
        <v>83650.5</v>
      </c>
      <c r="F63" s="72">
        <f>SUM(F59:F62)</f>
        <v>22143.6</v>
      </c>
      <c r="G63" s="72">
        <f>SUM(G59:G62)</f>
        <v>20023.8</v>
      </c>
      <c r="H63" s="72">
        <f>SUM(H59:H62)</f>
        <v>19669.7</v>
      </c>
      <c r="I63" s="72">
        <f>SUM(I59:I62)</f>
        <v>21813.4</v>
      </c>
    </row>
    <row r="64" spans="1:9" ht="20.1" customHeight="1">
      <c r="A64" s="122" t="s">
        <v>68</v>
      </c>
      <c r="B64" s="123"/>
      <c r="C64" s="123"/>
      <c r="D64" s="123"/>
      <c r="E64" s="123"/>
      <c r="F64" s="123"/>
      <c r="G64" s="123"/>
      <c r="H64" s="123"/>
      <c r="I64" s="124"/>
    </row>
    <row r="65" spans="1:9" ht="20.1" customHeight="1">
      <c r="A65" s="6" t="s">
        <v>77</v>
      </c>
      <c r="B65" s="4">
        <v>500</v>
      </c>
      <c r="C65" s="72">
        <f>SUM(C66)</f>
        <v>0</v>
      </c>
      <c r="D65" s="72">
        <f>SUM(D66)</f>
        <v>0</v>
      </c>
      <c r="E65" s="72">
        <f>SUM(F65:I65)</f>
        <v>0</v>
      </c>
      <c r="F65" s="72">
        <f>SUM(F66)</f>
        <v>0</v>
      </c>
      <c r="G65" s="72">
        <f>SUM(G66)</f>
        <v>0</v>
      </c>
      <c r="H65" s="72">
        <f>SUM(H66)</f>
        <v>0</v>
      </c>
      <c r="I65" s="72">
        <f>SUM(I66)</f>
        <v>0</v>
      </c>
    </row>
    <row r="66" spans="1:9" ht="27.75" customHeight="1">
      <c r="A66" s="6" t="s">
        <v>67</v>
      </c>
      <c r="B66" s="46">
        <v>501</v>
      </c>
      <c r="C66" s="69"/>
      <c r="D66" s="69"/>
      <c r="E66" s="70">
        <f>SUM(F66:I66)</f>
        <v>0</v>
      </c>
      <c r="F66" s="69"/>
      <c r="G66" s="69"/>
      <c r="H66" s="69"/>
      <c r="I66" s="69"/>
    </row>
    <row r="67" spans="1:9" ht="20.1" customHeight="1">
      <c r="A67" s="8" t="s">
        <v>65</v>
      </c>
      <c r="B67" s="31">
        <v>510</v>
      </c>
      <c r="C67" s="72">
        <f>SUM(C68:C73)</f>
        <v>1487.8</v>
      </c>
      <c r="D67" s="72">
        <f>SUM(D68:D73)</f>
        <v>588.97</v>
      </c>
      <c r="E67" s="72">
        <f>SUM(F67:I67)</f>
        <v>0</v>
      </c>
      <c r="F67" s="72">
        <f>SUM(F68:F73)</f>
        <v>0</v>
      </c>
      <c r="G67" s="72">
        <f>SUM(G68:G73)</f>
        <v>0</v>
      </c>
      <c r="H67" s="72">
        <f>SUM(H68:H73)</f>
        <v>0</v>
      </c>
      <c r="I67" s="72">
        <f>SUM(I68:I73)</f>
        <v>0</v>
      </c>
    </row>
    <row r="68" spans="1:9" ht="20.1" customHeight="1">
      <c r="A68" s="6" t="s">
        <v>0</v>
      </c>
      <c r="B68" s="47">
        <v>511</v>
      </c>
      <c r="C68" s="69"/>
      <c r="D68" s="69"/>
      <c r="E68" s="72"/>
      <c r="F68" s="69"/>
      <c r="G68" s="69"/>
      <c r="H68" s="69"/>
      <c r="I68" s="69"/>
    </row>
    <row r="69" spans="1:9" ht="20.1" customHeight="1">
      <c r="A69" s="6" t="s">
        <v>1</v>
      </c>
      <c r="B69" s="48">
        <v>512</v>
      </c>
      <c r="C69" s="69">
        <v>567.5</v>
      </c>
      <c r="D69" s="69">
        <v>588.97</v>
      </c>
      <c r="E69" s="72"/>
      <c r="F69" s="69"/>
      <c r="G69" s="69"/>
      <c r="H69" s="69"/>
      <c r="I69" s="69"/>
    </row>
    <row r="70" spans="1:9" ht="25.5" customHeight="1">
      <c r="A70" s="6" t="s">
        <v>14</v>
      </c>
      <c r="B70" s="47">
        <v>513</v>
      </c>
      <c r="C70" s="69"/>
      <c r="D70" s="69"/>
      <c r="E70" s="72"/>
      <c r="F70" s="69"/>
      <c r="G70" s="69"/>
      <c r="H70" s="69"/>
      <c r="I70" s="69"/>
    </row>
    <row r="71" spans="1:9" ht="20.1" customHeight="1">
      <c r="A71" s="6" t="s">
        <v>2</v>
      </c>
      <c r="B71" s="48">
        <v>514</v>
      </c>
      <c r="C71" s="69"/>
      <c r="D71" s="69"/>
      <c r="E71" s="72"/>
      <c r="F71" s="69"/>
      <c r="G71" s="69"/>
      <c r="H71" s="69"/>
      <c r="I71" s="69"/>
    </row>
    <row r="72" spans="1:10" ht="33" customHeight="1">
      <c r="A72" s="6" t="s">
        <v>19</v>
      </c>
      <c r="B72" s="47">
        <v>515</v>
      </c>
      <c r="C72" s="69"/>
      <c r="D72" s="69"/>
      <c r="E72" s="72"/>
      <c r="F72" s="69"/>
      <c r="G72" s="69"/>
      <c r="H72" s="69"/>
      <c r="I72" s="69"/>
      <c r="J72" s="80"/>
    </row>
    <row r="73" spans="1:9" ht="20.1" customHeight="1">
      <c r="A73" s="6" t="s">
        <v>51</v>
      </c>
      <c r="B73" s="46">
        <v>516</v>
      </c>
      <c r="C73" s="69">
        <v>920.3</v>
      </c>
      <c r="D73" s="69"/>
      <c r="E73" s="72"/>
      <c r="F73" s="69"/>
      <c r="G73" s="69"/>
      <c r="H73" s="69"/>
      <c r="I73" s="69"/>
    </row>
    <row r="74" spans="1:9" ht="20.1" customHeight="1">
      <c r="A74" s="122" t="s">
        <v>76</v>
      </c>
      <c r="B74" s="123"/>
      <c r="C74" s="123"/>
      <c r="D74" s="123"/>
      <c r="E74" s="123"/>
      <c r="F74" s="123"/>
      <c r="G74" s="123"/>
      <c r="H74" s="123"/>
      <c r="I74" s="124"/>
    </row>
    <row r="75" spans="1:9" ht="20.1" customHeight="1">
      <c r="A75" s="6" t="s">
        <v>78</v>
      </c>
      <c r="B75" s="4">
        <v>600</v>
      </c>
      <c r="C75" s="72">
        <f>SUM(C76:C79)</f>
        <v>0</v>
      </c>
      <c r="D75" s="72">
        <f>SUM(D76:D79)</f>
        <v>0</v>
      </c>
      <c r="E75" s="72">
        <f aca="true" t="shared" si="6" ref="E75:E83">SUM(F75:I75)</f>
        <v>0</v>
      </c>
      <c r="F75" s="72">
        <f>SUM(F76:F79)</f>
        <v>0</v>
      </c>
      <c r="G75" s="72">
        <f>SUM(G76:G79)</f>
        <v>0</v>
      </c>
      <c r="H75" s="72">
        <f>SUM(H76:H79)</f>
        <v>0</v>
      </c>
      <c r="I75" s="72">
        <f>SUM(I76:I79)</f>
        <v>0</v>
      </c>
    </row>
    <row r="76" spans="1:9" ht="20.1" customHeight="1">
      <c r="A76" s="42" t="s">
        <v>79</v>
      </c>
      <c r="B76" s="46">
        <v>601</v>
      </c>
      <c r="C76" s="69"/>
      <c r="D76" s="69"/>
      <c r="E76" s="71">
        <f t="shared" si="6"/>
        <v>0</v>
      </c>
      <c r="F76" s="69"/>
      <c r="G76" s="69"/>
      <c r="H76" s="69"/>
      <c r="I76" s="69"/>
    </row>
    <row r="77" spans="1:9" ht="20.1" customHeight="1">
      <c r="A77" s="42" t="s">
        <v>80</v>
      </c>
      <c r="B77" s="46">
        <v>602</v>
      </c>
      <c r="C77" s="69"/>
      <c r="D77" s="69"/>
      <c r="E77" s="71">
        <f t="shared" si="6"/>
        <v>0</v>
      </c>
      <c r="F77" s="69"/>
      <c r="G77" s="69"/>
      <c r="H77" s="69"/>
      <c r="I77" s="69"/>
    </row>
    <row r="78" spans="1:9" ht="20.1" customHeight="1">
      <c r="A78" s="42" t="s">
        <v>81</v>
      </c>
      <c r="B78" s="46">
        <v>603</v>
      </c>
      <c r="C78" s="69"/>
      <c r="D78" s="69"/>
      <c r="E78" s="71">
        <f t="shared" si="6"/>
        <v>0</v>
      </c>
      <c r="F78" s="69"/>
      <c r="G78" s="69"/>
      <c r="H78" s="69"/>
      <c r="I78" s="69"/>
    </row>
    <row r="79" spans="1:9" ht="20.1" customHeight="1">
      <c r="A79" s="6" t="s">
        <v>82</v>
      </c>
      <c r="B79" s="4">
        <v>610</v>
      </c>
      <c r="C79" s="69"/>
      <c r="D79" s="69"/>
      <c r="E79" s="71">
        <f t="shared" si="6"/>
        <v>0</v>
      </c>
      <c r="F79" s="69"/>
      <c r="G79" s="69"/>
      <c r="H79" s="69"/>
      <c r="I79" s="69"/>
    </row>
    <row r="80" spans="1:9" ht="20.1" customHeight="1">
      <c r="A80" s="6" t="s">
        <v>83</v>
      </c>
      <c r="B80" s="4">
        <v>620</v>
      </c>
      <c r="C80" s="72">
        <f>SUM(C81:C84)</f>
        <v>0</v>
      </c>
      <c r="D80" s="72">
        <f>SUM(D81:D84)</f>
        <v>0</v>
      </c>
      <c r="E80" s="72">
        <f t="shared" si="6"/>
        <v>0</v>
      </c>
      <c r="F80" s="72">
        <f>SUM(F81:F84)</f>
        <v>0</v>
      </c>
      <c r="G80" s="72">
        <f>SUM(G81:G84)</f>
        <v>0</v>
      </c>
      <c r="H80" s="72">
        <f>SUM(H81:H84)</f>
        <v>0</v>
      </c>
      <c r="I80" s="72">
        <f>SUM(I81:I84)</f>
        <v>0</v>
      </c>
    </row>
    <row r="81" spans="1:9" ht="20.1" customHeight="1">
      <c r="A81" s="42" t="s">
        <v>79</v>
      </c>
      <c r="B81" s="46">
        <v>621</v>
      </c>
      <c r="C81" s="69"/>
      <c r="D81" s="69"/>
      <c r="E81" s="71">
        <f t="shared" si="6"/>
        <v>0</v>
      </c>
      <c r="F81" s="69"/>
      <c r="G81" s="69"/>
      <c r="H81" s="69"/>
      <c r="I81" s="69"/>
    </row>
    <row r="82" spans="1:9" ht="20.1" customHeight="1">
      <c r="A82" s="42" t="s">
        <v>80</v>
      </c>
      <c r="B82" s="46">
        <v>622</v>
      </c>
      <c r="C82" s="69"/>
      <c r="D82" s="69"/>
      <c r="E82" s="71">
        <f t="shared" si="6"/>
        <v>0</v>
      </c>
      <c r="F82" s="69"/>
      <c r="G82" s="69"/>
      <c r="H82" s="69"/>
      <c r="I82" s="69"/>
    </row>
    <row r="83" spans="1:9" ht="20.1" customHeight="1">
      <c r="A83" s="42" t="s">
        <v>81</v>
      </c>
      <c r="B83" s="46">
        <v>623</v>
      </c>
      <c r="C83" s="69"/>
      <c r="D83" s="69"/>
      <c r="E83" s="71">
        <f t="shared" si="6"/>
        <v>0</v>
      </c>
      <c r="F83" s="69"/>
      <c r="G83" s="69"/>
      <c r="H83" s="69"/>
      <c r="I83" s="69"/>
    </row>
    <row r="84" spans="1:9" ht="20.1" customHeight="1">
      <c r="A84" s="6" t="s">
        <v>53</v>
      </c>
      <c r="B84" s="4">
        <v>630</v>
      </c>
      <c r="C84" s="69"/>
      <c r="D84" s="69"/>
      <c r="E84" s="71">
        <f>SUM(F84:I84)</f>
        <v>0</v>
      </c>
      <c r="F84" s="69"/>
      <c r="G84" s="69"/>
      <c r="H84" s="69"/>
      <c r="I84" s="69"/>
    </row>
    <row r="85" spans="1:9" ht="20.1" customHeight="1">
      <c r="A85" s="8" t="s">
        <v>12</v>
      </c>
      <c r="B85" s="9">
        <v>700</v>
      </c>
      <c r="C85" s="73">
        <f>C29+C30+C31+C34+C65+C75</f>
        <v>43793.4</v>
      </c>
      <c r="D85" s="73">
        <f>D29+D30+D31+D34+D65+D75</f>
        <v>30763.8</v>
      </c>
      <c r="E85" s="73">
        <f>SUM(F85:I85)</f>
        <v>83650.5</v>
      </c>
      <c r="F85" s="73">
        <f>F29+F30+F31+F34+F65+F75</f>
        <v>22035.2</v>
      </c>
      <c r="G85" s="73">
        <f>G29+G30+G31+G34+G65+G75</f>
        <v>20104.4</v>
      </c>
      <c r="H85" s="73">
        <f>H29+H30+H31+H34+H65+H75</f>
        <v>19779.8</v>
      </c>
      <c r="I85" s="73">
        <f>I29+I30+I31+I34+I65+I75</f>
        <v>21731.1</v>
      </c>
    </row>
    <row r="86" spans="1:9" ht="20.1" customHeight="1">
      <c r="A86" s="8" t="s">
        <v>29</v>
      </c>
      <c r="B86" s="9">
        <v>800</v>
      </c>
      <c r="C86" s="73">
        <f>C57+C80+C67</f>
        <v>48161.600000000006</v>
      </c>
      <c r="D86" s="73">
        <f>D57+D80+D67</f>
        <v>30763.8</v>
      </c>
      <c r="E86" s="73">
        <f>SUM(F86:I86)</f>
        <v>83650.49999999999</v>
      </c>
      <c r="F86" s="73">
        <f>F57+F80+F67</f>
        <v>22143.6</v>
      </c>
      <c r="G86" s="73">
        <f>G57+G80+G67</f>
        <v>20023.8</v>
      </c>
      <c r="H86" s="73">
        <f>H57+H80+H67</f>
        <v>19669.7</v>
      </c>
      <c r="I86" s="73">
        <f>I57+I80+I67</f>
        <v>21813.399999999998</v>
      </c>
    </row>
    <row r="87" spans="1:9" ht="19.5" customHeight="1">
      <c r="A87" s="6" t="s">
        <v>69</v>
      </c>
      <c r="B87" s="7">
        <v>850</v>
      </c>
      <c r="C87" s="69">
        <f>C85-C86</f>
        <v>-4368.200000000004</v>
      </c>
      <c r="D87" s="69">
        <f>D85+D86</f>
        <v>61527.6</v>
      </c>
      <c r="E87" s="71">
        <f>SUM(F87:I87)</f>
        <v>3.637978807091713E-12</v>
      </c>
      <c r="F87" s="69">
        <f>F85-F86</f>
        <v>-108.39999999999782</v>
      </c>
      <c r="G87" s="69">
        <f>G85-G86</f>
        <v>80.60000000000218</v>
      </c>
      <c r="H87" s="69">
        <f>H85-H86</f>
        <v>110.09999999999854</v>
      </c>
      <c r="I87" s="69">
        <f>I85-I86</f>
        <v>-82.29999999999927</v>
      </c>
    </row>
    <row r="88" spans="1:9" ht="19.5" customHeight="1">
      <c r="A88" s="122" t="s">
        <v>70</v>
      </c>
      <c r="B88" s="123"/>
      <c r="C88" s="74"/>
      <c r="D88" s="74"/>
      <c r="E88" s="75"/>
      <c r="F88" s="75" t="s">
        <v>73</v>
      </c>
      <c r="G88" s="75" t="s">
        <v>74</v>
      </c>
      <c r="H88" s="75" t="s">
        <v>71</v>
      </c>
      <c r="I88" s="75" t="s">
        <v>72</v>
      </c>
    </row>
    <row r="89" spans="1:9" ht="19.5" customHeight="1">
      <c r="A89" s="6" t="s">
        <v>84</v>
      </c>
      <c r="B89" s="7">
        <v>900</v>
      </c>
      <c r="C89" s="69">
        <v>230</v>
      </c>
      <c r="D89" s="69"/>
      <c r="E89" s="69"/>
      <c r="F89" s="76">
        <v>230</v>
      </c>
      <c r="G89" s="76">
        <v>230</v>
      </c>
      <c r="H89" s="76">
        <v>230</v>
      </c>
      <c r="I89" s="76">
        <v>230</v>
      </c>
    </row>
    <row r="90" spans="1:9" ht="19.5" customHeight="1">
      <c r="A90" s="6" t="s">
        <v>116</v>
      </c>
      <c r="B90" s="7">
        <v>910</v>
      </c>
      <c r="C90" s="69"/>
      <c r="D90" s="69"/>
      <c r="E90" s="69"/>
      <c r="F90" s="69"/>
      <c r="G90" s="69"/>
      <c r="H90" s="69"/>
      <c r="I90" s="69"/>
    </row>
    <row r="91" spans="1:9" ht="19.5" customHeight="1">
      <c r="A91" s="6" t="s">
        <v>75</v>
      </c>
      <c r="B91" s="7">
        <v>920</v>
      </c>
      <c r="C91" s="69"/>
      <c r="D91" s="69"/>
      <c r="E91" s="69"/>
      <c r="F91" s="69"/>
      <c r="G91" s="69"/>
      <c r="H91" s="69"/>
      <c r="I91" s="69"/>
    </row>
    <row r="92" spans="1:9" ht="19.5" customHeight="1">
      <c r="A92" s="6" t="s">
        <v>85</v>
      </c>
      <c r="B92" s="7">
        <v>930</v>
      </c>
      <c r="C92" s="69"/>
      <c r="D92" s="69"/>
      <c r="E92" s="69"/>
      <c r="F92" s="69"/>
      <c r="G92" s="69"/>
      <c r="H92" s="69"/>
      <c r="I92" s="69"/>
    </row>
    <row r="93" spans="1:9" ht="19.5" customHeight="1">
      <c r="A93" s="6" t="s">
        <v>117</v>
      </c>
      <c r="B93" s="7">
        <v>940</v>
      </c>
      <c r="C93" s="69"/>
      <c r="D93" s="69"/>
      <c r="E93" s="69"/>
      <c r="F93" s="69"/>
      <c r="G93" s="69"/>
      <c r="H93" s="69"/>
      <c r="I93" s="69"/>
    </row>
    <row r="94" spans="1:9" ht="19.5" customHeight="1">
      <c r="A94" s="6" t="s">
        <v>118</v>
      </c>
      <c r="B94" s="7">
        <v>950</v>
      </c>
      <c r="C94" s="69"/>
      <c r="D94" s="69"/>
      <c r="E94" s="69"/>
      <c r="F94" s="69"/>
      <c r="G94" s="69"/>
      <c r="H94" s="69"/>
      <c r="I94" s="69"/>
    </row>
    <row r="95" spans="1:9" ht="19.5" customHeight="1">
      <c r="A95" s="18" t="s">
        <v>105</v>
      </c>
      <c r="B95" s="1"/>
      <c r="C95" s="49"/>
      <c r="D95" s="49"/>
      <c r="E95" s="49"/>
      <c r="F95" s="49"/>
      <c r="G95" s="49"/>
      <c r="H95" s="49"/>
      <c r="I95" s="49"/>
    </row>
    <row r="96" spans="1:9" ht="19.5" customHeight="1">
      <c r="A96" s="18"/>
      <c r="C96" s="20"/>
      <c r="D96" s="19"/>
      <c r="E96" s="19"/>
      <c r="F96" s="19"/>
      <c r="G96" s="19"/>
      <c r="H96" s="19"/>
      <c r="I96" s="19"/>
    </row>
    <row r="97" spans="1:9" ht="20.1" customHeight="1">
      <c r="A97" s="26"/>
      <c r="B97" s="1"/>
      <c r="C97" s="116"/>
      <c r="D97" s="116"/>
      <c r="E97" s="116"/>
      <c r="F97" s="10"/>
      <c r="G97" s="131"/>
      <c r="H97" s="131"/>
      <c r="I97" s="131"/>
    </row>
    <row r="98" spans="1:9" ht="20.1" customHeight="1">
      <c r="A98" s="50"/>
      <c r="B98" s="2"/>
      <c r="C98" s="129"/>
      <c r="D98" s="129"/>
      <c r="E98" s="129"/>
      <c r="F98" s="17"/>
      <c r="G98" s="130"/>
      <c r="H98" s="130"/>
      <c r="I98" s="130"/>
    </row>
    <row r="99" spans="1:9" ht="20.1" customHeight="1">
      <c r="A99" s="110" t="s">
        <v>168</v>
      </c>
      <c r="C99" s="116"/>
      <c r="D99" s="116"/>
      <c r="E99" s="116"/>
      <c r="F99" s="19"/>
      <c r="G99" s="120" t="s">
        <v>165</v>
      </c>
      <c r="H99" s="120"/>
      <c r="I99" s="120"/>
    </row>
    <row r="100" spans="1:9" ht="12.75">
      <c r="A100" s="18"/>
      <c r="C100" s="129"/>
      <c r="D100" s="129"/>
      <c r="E100" s="129"/>
      <c r="F100" s="19"/>
      <c r="G100" s="130"/>
      <c r="H100" s="130"/>
      <c r="I100" s="130"/>
    </row>
    <row r="101" spans="1:9" ht="12.75">
      <c r="A101" s="32"/>
      <c r="C101" s="116"/>
      <c r="D101" s="116"/>
      <c r="E101" s="116"/>
      <c r="F101" s="19"/>
      <c r="G101" s="132"/>
      <c r="H101" s="132"/>
      <c r="I101" s="132"/>
    </row>
    <row r="102" spans="1:9" ht="24.75" customHeight="1">
      <c r="A102" s="24"/>
      <c r="C102" s="129"/>
      <c r="D102" s="129"/>
      <c r="E102" s="129"/>
      <c r="F102" s="19"/>
      <c r="G102" s="133"/>
      <c r="H102" s="133"/>
      <c r="I102" s="133"/>
    </row>
    <row r="103" spans="1:9" ht="12.75">
      <c r="A103" s="18"/>
      <c r="C103" s="128"/>
      <c r="D103" s="128"/>
      <c r="E103" s="128"/>
      <c r="F103" s="19"/>
      <c r="G103" s="128"/>
      <c r="H103" s="128"/>
      <c r="I103" s="128"/>
    </row>
    <row r="104" spans="1:9" ht="12.75">
      <c r="A104" s="18"/>
      <c r="C104" s="20"/>
      <c r="D104" s="19"/>
      <c r="E104" s="19"/>
      <c r="F104" s="19"/>
      <c r="G104" s="19"/>
      <c r="H104" s="19"/>
      <c r="I104" s="19"/>
    </row>
    <row r="105" spans="1:9" ht="12.75">
      <c r="A105" s="18"/>
      <c r="C105" s="20"/>
      <c r="D105" s="19"/>
      <c r="E105" s="19"/>
      <c r="F105" s="19"/>
      <c r="G105" s="19"/>
      <c r="H105" s="19"/>
      <c r="I105" s="19"/>
    </row>
    <row r="106" spans="1:9" ht="12.75">
      <c r="A106" s="18"/>
      <c r="C106" s="20"/>
      <c r="D106" s="19"/>
      <c r="E106" s="19"/>
      <c r="F106" s="19"/>
      <c r="G106" s="19"/>
      <c r="H106" s="19"/>
      <c r="I106" s="19"/>
    </row>
    <row r="107" spans="1:9" ht="12.75">
      <c r="A107" s="18"/>
      <c r="C107" s="20"/>
      <c r="D107" s="19"/>
      <c r="E107" s="19"/>
      <c r="F107" s="19"/>
      <c r="G107" s="19"/>
      <c r="H107" s="19"/>
      <c r="I107" s="19"/>
    </row>
    <row r="108" spans="1:9" ht="12.75">
      <c r="A108" s="18"/>
      <c r="C108" s="20"/>
      <c r="D108" s="19"/>
      <c r="E108" s="19"/>
      <c r="F108" s="19"/>
      <c r="G108" s="19"/>
      <c r="H108" s="19"/>
      <c r="I108" s="19"/>
    </row>
    <row r="109" spans="1:9" ht="12.75">
      <c r="A109" s="18"/>
      <c r="C109" s="20"/>
      <c r="D109" s="19"/>
      <c r="E109" s="19"/>
      <c r="F109" s="19"/>
      <c r="G109" s="19"/>
      <c r="H109" s="19"/>
      <c r="I109" s="19"/>
    </row>
    <row r="110" spans="1:9" ht="12.75">
      <c r="A110" s="18"/>
      <c r="C110" s="20"/>
      <c r="D110" s="19"/>
      <c r="E110" s="19"/>
      <c r="F110" s="19"/>
      <c r="G110" s="19"/>
      <c r="H110" s="19"/>
      <c r="I110" s="19"/>
    </row>
    <row r="111" spans="1:9" ht="12.75">
      <c r="A111" s="18"/>
      <c r="C111" s="20"/>
      <c r="D111" s="19"/>
      <c r="E111" s="19"/>
      <c r="F111" s="19"/>
      <c r="G111" s="19"/>
      <c r="H111" s="19"/>
      <c r="I111" s="19"/>
    </row>
    <row r="112" spans="1:9" ht="12.75">
      <c r="A112" s="18"/>
      <c r="C112" s="20"/>
      <c r="D112" s="19"/>
      <c r="E112" s="19"/>
      <c r="F112" s="19"/>
      <c r="G112" s="19"/>
      <c r="H112" s="19"/>
      <c r="I112" s="19"/>
    </row>
    <row r="113" spans="1:9" ht="12.75">
      <c r="A113" s="18"/>
      <c r="C113" s="20"/>
      <c r="D113" s="19"/>
      <c r="E113" s="19"/>
      <c r="F113" s="19"/>
      <c r="G113" s="19"/>
      <c r="H113" s="19"/>
      <c r="I113" s="19"/>
    </row>
    <row r="114" spans="1:9" ht="12.75">
      <c r="A114" s="18"/>
      <c r="C114" s="20"/>
      <c r="D114" s="19"/>
      <c r="E114" s="19"/>
      <c r="F114" s="19"/>
      <c r="G114" s="19"/>
      <c r="H114" s="19"/>
      <c r="I114" s="19"/>
    </row>
    <row r="115" spans="1:9" ht="12.75">
      <c r="A115" s="18"/>
      <c r="C115" s="20"/>
      <c r="D115" s="19"/>
      <c r="E115" s="19"/>
      <c r="F115" s="19"/>
      <c r="G115" s="19"/>
      <c r="H115" s="19"/>
      <c r="I115" s="19"/>
    </row>
    <row r="116" spans="1:9" ht="12.75">
      <c r="A116" s="18"/>
      <c r="C116" s="20"/>
      <c r="D116" s="19"/>
      <c r="E116" s="19"/>
      <c r="F116" s="19"/>
      <c r="G116" s="19"/>
      <c r="H116" s="19"/>
      <c r="I116" s="19"/>
    </row>
    <row r="117" spans="1:9" ht="12.75">
      <c r="A117" s="18"/>
      <c r="C117" s="20"/>
      <c r="D117" s="19"/>
      <c r="E117" s="19"/>
      <c r="F117" s="19"/>
      <c r="G117" s="19"/>
      <c r="H117" s="19"/>
      <c r="I117" s="19"/>
    </row>
    <row r="118" spans="1:9" ht="12.75">
      <c r="A118" s="18"/>
      <c r="C118" s="20"/>
      <c r="D118" s="19"/>
      <c r="E118" s="19"/>
      <c r="F118" s="19"/>
      <c r="G118" s="19"/>
      <c r="H118" s="19"/>
      <c r="I118" s="19"/>
    </row>
    <row r="119" spans="1:9" ht="12.75">
      <c r="A119" s="18"/>
      <c r="C119" s="20"/>
      <c r="D119" s="19"/>
      <c r="E119" s="19"/>
      <c r="F119" s="19"/>
      <c r="G119" s="19"/>
      <c r="H119" s="19"/>
      <c r="I119" s="19"/>
    </row>
    <row r="120" spans="1:9" ht="12.75">
      <c r="A120" s="18"/>
      <c r="C120" s="20"/>
      <c r="D120" s="19"/>
      <c r="E120" s="19"/>
      <c r="F120" s="19"/>
      <c r="G120" s="19"/>
      <c r="H120" s="19"/>
      <c r="I120" s="19"/>
    </row>
    <row r="121" spans="1:9" ht="12.75">
      <c r="A121" s="18"/>
      <c r="C121" s="20"/>
      <c r="D121" s="19"/>
      <c r="E121" s="19"/>
      <c r="F121" s="19"/>
      <c r="G121" s="19"/>
      <c r="H121" s="19"/>
      <c r="I121" s="19"/>
    </row>
    <row r="122" spans="1:9" ht="12.75">
      <c r="A122" s="18"/>
      <c r="C122" s="20"/>
      <c r="D122" s="19"/>
      <c r="E122" s="19"/>
      <c r="F122" s="19"/>
      <c r="G122" s="19"/>
      <c r="H122" s="19"/>
      <c r="I122" s="19"/>
    </row>
    <row r="123" spans="1:9" ht="12.75">
      <c r="A123" s="18"/>
      <c r="C123" s="20"/>
      <c r="D123" s="19"/>
      <c r="E123" s="19"/>
      <c r="F123" s="19"/>
      <c r="G123" s="19"/>
      <c r="H123" s="19"/>
      <c r="I123" s="19"/>
    </row>
    <row r="124" spans="1:9" ht="12.75">
      <c r="A124" s="18"/>
      <c r="C124" s="20"/>
      <c r="D124" s="19"/>
      <c r="E124" s="19"/>
      <c r="F124" s="19"/>
      <c r="G124" s="19"/>
      <c r="H124" s="19"/>
      <c r="I124" s="19"/>
    </row>
    <row r="125" spans="1:9" ht="12.75">
      <c r="A125" s="18"/>
      <c r="C125" s="20"/>
      <c r="D125" s="19"/>
      <c r="E125" s="19"/>
      <c r="F125" s="19"/>
      <c r="G125" s="19"/>
      <c r="H125" s="19"/>
      <c r="I125" s="19"/>
    </row>
    <row r="126" spans="1:9" ht="12.75">
      <c r="A126" s="18"/>
      <c r="C126" s="20"/>
      <c r="D126" s="19"/>
      <c r="E126" s="19"/>
      <c r="F126" s="19"/>
      <c r="G126" s="19"/>
      <c r="H126" s="19"/>
      <c r="I126" s="19"/>
    </row>
    <row r="127" spans="1:9" ht="12.75">
      <c r="A127" s="18"/>
      <c r="C127" s="20"/>
      <c r="D127" s="19"/>
      <c r="E127" s="19"/>
      <c r="F127" s="19"/>
      <c r="G127" s="19"/>
      <c r="H127" s="19"/>
      <c r="I127" s="19"/>
    </row>
    <row r="128" spans="1:9" ht="12.75">
      <c r="A128" s="18"/>
      <c r="C128" s="20"/>
      <c r="D128" s="19"/>
      <c r="E128" s="19"/>
      <c r="F128" s="19"/>
      <c r="G128" s="19"/>
      <c r="H128" s="19"/>
      <c r="I128" s="19"/>
    </row>
    <row r="129" spans="1:9" ht="12.75">
      <c r="A129" s="18"/>
      <c r="C129" s="20"/>
      <c r="D129" s="19"/>
      <c r="E129" s="19"/>
      <c r="F129" s="19"/>
      <c r="G129" s="19"/>
      <c r="H129" s="19"/>
      <c r="I129" s="19"/>
    </row>
    <row r="130" spans="1:9" ht="12.75">
      <c r="A130" s="18"/>
      <c r="C130" s="20"/>
      <c r="D130" s="19"/>
      <c r="E130" s="19"/>
      <c r="F130" s="19"/>
      <c r="G130" s="19"/>
      <c r="H130" s="19"/>
      <c r="I130" s="19"/>
    </row>
    <row r="131" spans="1:9" ht="12.75">
      <c r="A131" s="18"/>
      <c r="C131" s="20"/>
      <c r="D131" s="19"/>
      <c r="E131" s="19"/>
      <c r="F131" s="19"/>
      <c r="G131" s="19"/>
      <c r="H131" s="19"/>
      <c r="I131" s="19"/>
    </row>
    <row r="132" spans="1:9" ht="12.75">
      <c r="A132" s="18"/>
      <c r="C132" s="20"/>
      <c r="D132" s="19"/>
      <c r="E132" s="19"/>
      <c r="F132" s="19"/>
      <c r="G132" s="19"/>
      <c r="H132" s="19"/>
      <c r="I132" s="19"/>
    </row>
    <row r="133" spans="1:9" ht="12.75">
      <c r="A133" s="18"/>
      <c r="C133" s="20"/>
      <c r="D133" s="19"/>
      <c r="E133" s="19"/>
      <c r="F133" s="19"/>
      <c r="G133" s="19"/>
      <c r="H133" s="19"/>
      <c r="I133" s="19"/>
    </row>
    <row r="134" spans="1:9" ht="12.75">
      <c r="A134" s="18"/>
      <c r="C134" s="20"/>
      <c r="D134" s="19"/>
      <c r="E134" s="19"/>
      <c r="F134" s="19"/>
      <c r="G134" s="19"/>
      <c r="H134" s="19"/>
      <c r="I134" s="19"/>
    </row>
    <row r="135" spans="1:9" ht="12.75">
      <c r="A135" s="18"/>
      <c r="C135" s="20"/>
      <c r="D135" s="19"/>
      <c r="E135" s="19"/>
      <c r="F135" s="19"/>
      <c r="G135" s="19"/>
      <c r="H135" s="19"/>
      <c r="I135" s="19"/>
    </row>
    <row r="136" spans="1:9" ht="12.75">
      <c r="A136" s="18"/>
      <c r="C136" s="20"/>
      <c r="D136" s="19"/>
      <c r="E136" s="19"/>
      <c r="F136" s="19"/>
      <c r="G136" s="19"/>
      <c r="H136" s="19"/>
      <c r="I136" s="19"/>
    </row>
    <row r="137" spans="1:9" ht="12.75">
      <c r="A137" s="18"/>
      <c r="C137" s="20"/>
      <c r="D137" s="19"/>
      <c r="E137" s="19"/>
      <c r="F137" s="19"/>
      <c r="G137" s="19"/>
      <c r="H137" s="19"/>
      <c r="I137" s="19"/>
    </row>
    <row r="138" spans="1:9" ht="12.75">
      <c r="A138" s="18"/>
      <c r="C138" s="20"/>
      <c r="D138" s="19"/>
      <c r="E138" s="19"/>
      <c r="F138" s="19"/>
      <c r="G138" s="19"/>
      <c r="H138" s="19"/>
      <c r="I138" s="19"/>
    </row>
    <row r="139" spans="1:9" ht="12.75">
      <c r="A139" s="18"/>
      <c r="C139" s="20"/>
      <c r="D139" s="19"/>
      <c r="E139" s="19"/>
      <c r="F139" s="19"/>
      <c r="G139" s="19"/>
      <c r="H139" s="19"/>
      <c r="I139" s="19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</sheetData>
  <mergeCells count="38">
    <mergeCell ref="G100:I100"/>
    <mergeCell ref="F24:I24"/>
    <mergeCell ref="H1:I1"/>
    <mergeCell ref="C103:E103"/>
    <mergeCell ref="G103:I103"/>
    <mergeCell ref="A64:I64"/>
    <mergeCell ref="A88:B88"/>
    <mergeCell ref="A74:I74"/>
    <mergeCell ref="C98:E98"/>
    <mergeCell ref="G98:I98"/>
    <mergeCell ref="C97:E97"/>
    <mergeCell ref="G97:I97"/>
    <mergeCell ref="C102:E102"/>
    <mergeCell ref="G101:I101"/>
    <mergeCell ref="G102:I102"/>
    <mergeCell ref="C99:E99"/>
    <mergeCell ref="C100:E100"/>
    <mergeCell ref="A24:A25"/>
    <mergeCell ref="B24:B25"/>
    <mergeCell ref="E24:E25"/>
    <mergeCell ref="C24:C25"/>
    <mergeCell ref="D24:D25"/>
    <mergeCell ref="A10:G10"/>
    <mergeCell ref="B19:G19"/>
    <mergeCell ref="B12:G12"/>
    <mergeCell ref="B16:G16"/>
    <mergeCell ref="C101:E101"/>
    <mergeCell ref="B20:G20"/>
    <mergeCell ref="B21:G21"/>
    <mergeCell ref="B15:G15"/>
    <mergeCell ref="B11:E11"/>
    <mergeCell ref="B13:G13"/>
    <mergeCell ref="B14:G14"/>
    <mergeCell ref="G99:I99"/>
    <mergeCell ref="H11:I11"/>
    <mergeCell ref="B17:G17"/>
    <mergeCell ref="A58:I58"/>
    <mergeCell ref="A37:I37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  <rowBreaks count="2" manualBreakCount="2">
    <brk id="63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4"/>
  <sheetViews>
    <sheetView view="pageBreakPreview" zoomScaleSheetLayoutView="100" workbookViewId="0" topLeftCell="A1">
      <selection activeCell="N16" sqref="N16"/>
    </sheetView>
  </sheetViews>
  <sheetFormatPr defaultColWidth="9.00390625" defaultRowHeight="12.75"/>
  <cols>
    <col min="1" max="1" width="8.25390625" style="2" customWidth="1"/>
    <col min="2" max="2" width="38.375" style="2" customWidth="1"/>
    <col min="3" max="6" width="11.25390625" style="2" customWidth="1"/>
    <col min="7" max="7" width="13.875" style="2" customWidth="1"/>
    <col min="8" max="9" width="11.00390625" style="2" customWidth="1"/>
    <col min="10" max="10" width="14.125" style="2" customWidth="1"/>
    <col min="11" max="11" width="11.00390625" style="2" customWidth="1"/>
    <col min="12" max="12" width="13.125" style="2" customWidth="1"/>
    <col min="13" max="14" width="11.00390625" style="2" customWidth="1"/>
    <col min="15" max="15" width="12.375" style="2" customWidth="1"/>
    <col min="16" max="16" width="10.75390625" style="2" customWidth="1"/>
    <col min="17" max="19" width="11.00390625" style="2" customWidth="1"/>
    <col min="20" max="20" width="10.625" style="2" customWidth="1"/>
    <col min="21" max="22" width="11.00390625" style="2" customWidth="1"/>
    <col min="23" max="23" width="7.125" style="2" customWidth="1"/>
    <col min="24" max="24" width="11.00390625" style="2" customWidth="1"/>
    <col min="25" max="25" width="10.375" style="2" customWidth="1"/>
    <col min="26" max="29" width="11.00390625" style="2" customWidth="1"/>
    <col min="30" max="30" width="10.25390625" style="2" customWidth="1"/>
    <col min="31" max="31" width="12.125" style="2" customWidth="1"/>
    <col min="32" max="16384" width="9.125" style="2" customWidth="1"/>
  </cols>
  <sheetData>
    <row r="1" spans="1:3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14"/>
      <c r="R1" s="14"/>
      <c r="S1" s="14"/>
      <c r="T1" s="14"/>
      <c r="U1" s="14"/>
      <c r="AB1" s="150"/>
      <c r="AC1" s="151"/>
      <c r="AD1" s="151"/>
      <c r="AE1" s="151"/>
    </row>
    <row r="2" s="21" customFormat="1" ht="18.75" customHeight="1">
      <c r="B2" s="21" t="s">
        <v>119</v>
      </c>
    </row>
    <row r="3" spans="1:31" ht="12.75">
      <c r="A3" s="16"/>
      <c r="B3" s="16"/>
      <c r="C3" s="16"/>
      <c r="D3" s="16"/>
      <c r="E3" s="16"/>
      <c r="F3" s="16"/>
      <c r="G3" s="1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6"/>
      <c r="AE3" s="27" t="s">
        <v>86</v>
      </c>
    </row>
    <row r="4" spans="1:31" ht="37.5" customHeight="1">
      <c r="A4" s="126" t="s">
        <v>15</v>
      </c>
      <c r="B4" s="126" t="s">
        <v>41</v>
      </c>
      <c r="C4" s="126"/>
      <c r="D4" s="126"/>
      <c r="E4" s="126"/>
      <c r="F4" s="126"/>
      <c r="G4" s="126" t="s">
        <v>16</v>
      </c>
      <c r="H4" s="126"/>
      <c r="I4" s="126"/>
      <c r="J4" s="126"/>
      <c r="K4" s="126"/>
      <c r="L4" s="126" t="s">
        <v>133</v>
      </c>
      <c r="M4" s="126"/>
      <c r="N4" s="126"/>
      <c r="O4" s="126"/>
      <c r="P4" s="126"/>
      <c r="Q4" s="126" t="s">
        <v>134</v>
      </c>
      <c r="R4" s="126"/>
      <c r="S4" s="126"/>
      <c r="T4" s="126"/>
      <c r="U4" s="126"/>
      <c r="V4" s="126" t="s">
        <v>30</v>
      </c>
      <c r="W4" s="126"/>
      <c r="X4" s="126"/>
      <c r="Y4" s="126"/>
      <c r="Z4" s="126"/>
      <c r="AA4" s="126" t="s">
        <v>17</v>
      </c>
      <c r="AB4" s="126"/>
      <c r="AC4" s="126"/>
      <c r="AD4" s="126"/>
      <c r="AE4" s="126"/>
    </row>
    <row r="5" spans="1:31" ht="30" customHeight="1">
      <c r="A5" s="126"/>
      <c r="B5" s="126"/>
      <c r="C5" s="126"/>
      <c r="D5" s="126"/>
      <c r="E5" s="126"/>
      <c r="F5" s="126"/>
      <c r="G5" s="126" t="s">
        <v>26</v>
      </c>
      <c r="H5" s="126" t="s">
        <v>27</v>
      </c>
      <c r="I5" s="126"/>
      <c r="J5" s="126"/>
      <c r="K5" s="126"/>
      <c r="L5" s="126" t="s">
        <v>26</v>
      </c>
      <c r="M5" s="126" t="s">
        <v>27</v>
      </c>
      <c r="N5" s="126"/>
      <c r="O5" s="126"/>
      <c r="P5" s="126"/>
      <c r="Q5" s="126" t="s">
        <v>26</v>
      </c>
      <c r="R5" s="126" t="s">
        <v>27</v>
      </c>
      <c r="S5" s="126"/>
      <c r="T5" s="126"/>
      <c r="U5" s="126"/>
      <c r="V5" s="126" t="s">
        <v>26</v>
      </c>
      <c r="W5" s="126" t="s">
        <v>27</v>
      </c>
      <c r="X5" s="126"/>
      <c r="Y5" s="126"/>
      <c r="Z5" s="126"/>
      <c r="AA5" s="126" t="s">
        <v>26</v>
      </c>
      <c r="AB5" s="126" t="s">
        <v>27</v>
      </c>
      <c r="AC5" s="126"/>
      <c r="AD5" s="126"/>
      <c r="AE5" s="126"/>
    </row>
    <row r="6" spans="1:31" ht="39.95" customHeight="1">
      <c r="A6" s="126"/>
      <c r="B6" s="126"/>
      <c r="C6" s="126"/>
      <c r="D6" s="126"/>
      <c r="E6" s="126"/>
      <c r="F6" s="126"/>
      <c r="G6" s="126"/>
      <c r="H6" s="5" t="s">
        <v>22</v>
      </c>
      <c r="I6" s="5" t="s">
        <v>23</v>
      </c>
      <c r="J6" s="5" t="s">
        <v>21</v>
      </c>
      <c r="K6" s="5" t="s">
        <v>20</v>
      </c>
      <c r="L6" s="126"/>
      <c r="M6" s="5" t="s">
        <v>22</v>
      </c>
      <c r="N6" s="5" t="s">
        <v>23</v>
      </c>
      <c r="O6" s="5" t="s">
        <v>21</v>
      </c>
      <c r="P6" s="5" t="s">
        <v>20</v>
      </c>
      <c r="Q6" s="126"/>
      <c r="R6" s="5" t="s">
        <v>22</v>
      </c>
      <c r="S6" s="5" t="s">
        <v>23</v>
      </c>
      <c r="T6" s="5" t="s">
        <v>21</v>
      </c>
      <c r="U6" s="5" t="s">
        <v>20</v>
      </c>
      <c r="V6" s="126"/>
      <c r="W6" s="5" t="s">
        <v>22</v>
      </c>
      <c r="X6" s="5" t="s">
        <v>23</v>
      </c>
      <c r="Y6" s="5" t="s">
        <v>21</v>
      </c>
      <c r="Z6" s="5" t="s">
        <v>20</v>
      </c>
      <c r="AA6" s="126"/>
      <c r="AB6" s="5" t="s">
        <v>22</v>
      </c>
      <c r="AC6" s="5" t="s">
        <v>23</v>
      </c>
      <c r="AD6" s="5" t="s">
        <v>21</v>
      </c>
      <c r="AE6" s="5" t="s">
        <v>20</v>
      </c>
    </row>
    <row r="7" spans="1:31" ht="18" customHeight="1">
      <c r="A7" s="5">
        <v>1</v>
      </c>
      <c r="B7" s="126">
        <v>2</v>
      </c>
      <c r="C7" s="126"/>
      <c r="D7" s="126"/>
      <c r="E7" s="126"/>
      <c r="F7" s="126"/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4">
        <v>18</v>
      </c>
      <c r="W7" s="4">
        <v>19</v>
      </c>
      <c r="X7" s="4">
        <v>20</v>
      </c>
      <c r="Y7" s="4">
        <v>21</v>
      </c>
      <c r="Z7" s="4">
        <v>22</v>
      </c>
      <c r="AA7" s="4">
        <v>23</v>
      </c>
      <c r="AB7" s="4">
        <v>24</v>
      </c>
      <c r="AC7" s="4">
        <v>25</v>
      </c>
      <c r="AD7" s="4">
        <v>26</v>
      </c>
      <c r="AE7" s="4">
        <v>27</v>
      </c>
    </row>
    <row r="8" spans="1:31" ht="39.75" customHeight="1">
      <c r="A8" s="34">
        <v>1</v>
      </c>
      <c r="B8" s="141" t="s">
        <v>135</v>
      </c>
      <c r="C8" s="141"/>
      <c r="D8" s="141"/>
      <c r="E8" s="141"/>
      <c r="F8" s="141"/>
      <c r="G8" s="40">
        <f>SUM(H8,I8,J8,K8)</f>
        <v>0</v>
      </c>
      <c r="H8" s="36"/>
      <c r="I8" s="36"/>
      <c r="J8" s="36"/>
      <c r="K8" s="36"/>
      <c r="L8" s="44">
        <f>SUM(M8,N8,O8,P8)</f>
        <v>2042</v>
      </c>
      <c r="M8" s="37">
        <v>2042</v>
      </c>
      <c r="N8" s="37"/>
      <c r="O8" s="37"/>
      <c r="P8" s="37"/>
      <c r="Q8" s="44">
        <f>SUM(R8,S8,T8,U8)</f>
        <v>1069.4</v>
      </c>
      <c r="R8" s="37"/>
      <c r="S8" s="37">
        <v>1069.4</v>
      </c>
      <c r="T8" s="37"/>
      <c r="U8" s="37"/>
      <c r="V8" s="44">
        <f>SUM(W8,X8,Y8,Z8)</f>
        <v>0</v>
      </c>
      <c r="W8" s="37"/>
      <c r="X8" s="37"/>
      <c r="Y8" s="37"/>
      <c r="Z8" s="37"/>
      <c r="AA8" s="44">
        <f>SUM(AB8,AC8,AD8,AE8)</f>
        <v>3111.4</v>
      </c>
      <c r="AB8" s="37">
        <f aca="true" t="shared" si="0" ref="AB8:AE12">SUM(H8,M8,R8,W8)</f>
        <v>2042</v>
      </c>
      <c r="AC8" s="37">
        <f t="shared" si="0"/>
        <v>1069.4</v>
      </c>
      <c r="AD8" s="37">
        <f t="shared" si="0"/>
        <v>0</v>
      </c>
      <c r="AE8" s="37">
        <f t="shared" si="0"/>
        <v>0</v>
      </c>
    </row>
    <row r="9" spans="1:31" ht="39.75" customHeight="1">
      <c r="A9" s="34">
        <v>2</v>
      </c>
      <c r="B9" s="141" t="s">
        <v>136</v>
      </c>
      <c r="C9" s="141"/>
      <c r="D9" s="141"/>
      <c r="E9" s="141"/>
      <c r="F9" s="141"/>
      <c r="G9" s="40">
        <f>SUM(H9,I9,J9,K9)</f>
        <v>0</v>
      </c>
      <c r="H9" s="36"/>
      <c r="I9" s="36"/>
      <c r="J9" s="36"/>
      <c r="K9" s="36"/>
      <c r="L9" s="44">
        <f>SUM(M9,N9,O9,P9)</f>
        <v>600</v>
      </c>
      <c r="M9" s="37">
        <v>600</v>
      </c>
      <c r="N9" s="37"/>
      <c r="O9" s="37"/>
      <c r="P9" s="37"/>
      <c r="Q9" s="44">
        <f>SUM(R9,S9,T9,U9)</f>
        <v>0</v>
      </c>
      <c r="R9" s="37"/>
      <c r="S9" s="37"/>
      <c r="T9" s="37"/>
      <c r="U9" s="37"/>
      <c r="V9" s="44">
        <f>SUM(W9,X9,Y9,Z9)</f>
        <v>0</v>
      </c>
      <c r="W9" s="37"/>
      <c r="X9" s="37"/>
      <c r="Y9" s="37"/>
      <c r="Z9" s="37"/>
      <c r="AA9" s="44">
        <f>SUM(AB9,AC9,AD9,AE9)</f>
        <v>600</v>
      </c>
      <c r="AB9" s="37">
        <f t="shared" si="0"/>
        <v>600</v>
      </c>
      <c r="AC9" s="37">
        <f t="shared" si="0"/>
        <v>0</v>
      </c>
      <c r="AD9" s="37">
        <f t="shared" si="0"/>
        <v>0</v>
      </c>
      <c r="AE9" s="37">
        <f t="shared" si="0"/>
        <v>0</v>
      </c>
    </row>
    <row r="10" spans="1:31" ht="23.25" customHeight="1">
      <c r="A10" s="34">
        <v>3</v>
      </c>
      <c r="B10" s="141"/>
      <c r="C10" s="141"/>
      <c r="D10" s="141"/>
      <c r="E10" s="141"/>
      <c r="F10" s="141"/>
      <c r="G10" s="40">
        <f>SUM(H10,I10,J10,K10)</f>
        <v>0</v>
      </c>
      <c r="H10" s="36"/>
      <c r="I10" s="36"/>
      <c r="J10" s="36"/>
      <c r="K10" s="36"/>
      <c r="L10" s="44">
        <f>SUM(M10,N10,O10,P10)</f>
        <v>0</v>
      </c>
      <c r="M10" s="37"/>
      <c r="N10" s="37"/>
      <c r="O10" s="37"/>
      <c r="P10" s="37"/>
      <c r="Q10" s="44">
        <f>SUM(R10,S10,T10,U10)</f>
        <v>0</v>
      </c>
      <c r="R10" s="37"/>
      <c r="S10" s="37"/>
      <c r="T10" s="37"/>
      <c r="U10" s="37"/>
      <c r="V10" s="44">
        <f>SUM(W10,X10,Y10,Z10)</f>
        <v>0</v>
      </c>
      <c r="W10" s="37"/>
      <c r="X10" s="37"/>
      <c r="Y10" s="37"/>
      <c r="Z10" s="37"/>
      <c r="AA10" s="44">
        <f>SUM(AB10,AC10,AD10,AE10)</f>
        <v>0</v>
      </c>
      <c r="AB10" s="37">
        <f t="shared" si="0"/>
        <v>0</v>
      </c>
      <c r="AC10" s="37">
        <f t="shared" si="0"/>
        <v>0</v>
      </c>
      <c r="AD10" s="37">
        <f t="shared" si="0"/>
        <v>0</v>
      </c>
      <c r="AE10" s="37">
        <f t="shared" si="0"/>
        <v>0</v>
      </c>
    </row>
    <row r="11" spans="1:31" ht="12.75">
      <c r="A11" s="34">
        <v>4</v>
      </c>
      <c r="B11" s="141"/>
      <c r="C11" s="141"/>
      <c r="D11" s="141"/>
      <c r="E11" s="141"/>
      <c r="F11" s="141"/>
      <c r="G11" s="40"/>
      <c r="H11" s="36"/>
      <c r="I11" s="36"/>
      <c r="J11" s="36"/>
      <c r="K11" s="36"/>
      <c r="L11" s="44">
        <f>SUM(M11,N11,O11,P11)</f>
        <v>0</v>
      </c>
      <c r="M11" s="37"/>
      <c r="N11" s="37"/>
      <c r="O11" s="37"/>
      <c r="P11" s="37"/>
      <c r="Q11" s="44"/>
      <c r="R11" s="37"/>
      <c r="S11" s="37"/>
      <c r="T11" s="37"/>
      <c r="U11" s="37"/>
      <c r="V11" s="44"/>
      <c r="W11" s="37"/>
      <c r="X11" s="37"/>
      <c r="Y11" s="37"/>
      <c r="Z11" s="37"/>
      <c r="AA11" s="44">
        <f>SUM(AB11,AC11,AD11,AE11)</f>
        <v>0</v>
      </c>
      <c r="AB11" s="37">
        <f t="shared" si="0"/>
        <v>0</v>
      </c>
      <c r="AC11" s="37">
        <f t="shared" si="0"/>
        <v>0</v>
      </c>
      <c r="AD11" s="37">
        <f t="shared" si="0"/>
        <v>0</v>
      </c>
      <c r="AE11" s="37">
        <f t="shared" si="0"/>
        <v>0</v>
      </c>
    </row>
    <row r="12" spans="1:31" ht="20.1" customHeight="1">
      <c r="A12" s="34"/>
      <c r="B12" s="148"/>
      <c r="C12" s="148"/>
      <c r="D12" s="148"/>
      <c r="E12" s="148"/>
      <c r="F12" s="148"/>
      <c r="G12" s="40">
        <f>SUM(H12,I12,J12,K12)</f>
        <v>0</v>
      </c>
      <c r="H12" s="36"/>
      <c r="I12" s="36"/>
      <c r="J12" s="36"/>
      <c r="K12" s="36"/>
      <c r="L12" s="44">
        <f>SUM(M12,N12,O12,P12)</f>
        <v>0</v>
      </c>
      <c r="M12" s="37"/>
      <c r="N12" s="37"/>
      <c r="O12" s="37"/>
      <c r="P12" s="37"/>
      <c r="Q12" s="44">
        <f>SUM(R12,S12,T12,U12)</f>
        <v>0</v>
      </c>
      <c r="R12" s="37"/>
      <c r="S12" s="37"/>
      <c r="T12" s="37"/>
      <c r="U12" s="37"/>
      <c r="V12" s="44">
        <f>SUM(W12,X12,Y12,Z12)</f>
        <v>0</v>
      </c>
      <c r="W12" s="37"/>
      <c r="X12" s="37"/>
      <c r="Y12" s="37"/>
      <c r="Z12" s="37"/>
      <c r="AA12" s="44">
        <f>SUM(AB12,AC12,AD12,AE12)</f>
        <v>0</v>
      </c>
      <c r="AB12" s="37">
        <f t="shared" si="0"/>
        <v>0</v>
      </c>
      <c r="AC12" s="37">
        <f t="shared" si="0"/>
        <v>0</v>
      </c>
      <c r="AD12" s="37">
        <f t="shared" si="0"/>
        <v>0</v>
      </c>
      <c r="AE12" s="37">
        <f t="shared" si="0"/>
        <v>0</v>
      </c>
    </row>
    <row r="13" spans="1:31" ht="20.1" customHeight="1">
      <c r="A13" s="145" t="s">
        <v>17</v>
      </c>
      <c r="B13" s="146"/>
      <c r="C13" s="146"/>
      <c r="D13" s="146"/>
      <c r="E13" s="146"/>
      <c r="F13" s="147"/>
      <c r="G13" s="39">
        <f aca="true" t="shared" si="1" ref="G13:AE13">SUM(G8:G12)</f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43">
        <f t="shared" si="1"/>
        <v>2642</v>
      </c>
      <c r="M13" s="43">
        <f t="shared" si="1"/>
        <v>2642</v>
      </c>
      <c r="N13" s="43">
        <f t="shared" si="1"/>
        <v>0</v>
      </c>
      <c r="O13" s="43">
        <f t="shared" si="1"/>
        <v>0</v>
      </c>
      <c r="P13" s="43">
        <f t="shared" si="1"/>
        <v>0</v>
      </c>
      <c r="Q13" s="43">
        <f t="shared" si="1"/>
        <v>1069.4</v>
      </c>
      <c r="R13" s="43">
        <f t="shared" si="1"/>
        <v>0</v>
      </c>
      <c r="S13" s="43">
        <f t="shared" si="1"/>
        <v>1069.4</v>
      </c>
      <c r="T13" s="43">
        <f t="shared" si="1"/>
        <v>0</v>
      </c>
      <c r="U13" s="43">
        <f t="shared" si="1"/>
        <v>0</v>
      </c>
      <c r="V13" s="43">
        <f t="shared" si="1"/>
        <v>0</v>
      </c>
      <c r="W13" s="43">
        <f t="shared" si="1"/>
        <v>0</v>
      </c>
      <c r="X13" s="43">
        <f t="shared" si="1"/>
        <v>0</v>
      </c>
      <c r="Y13" s="43">
        <f t="shared" si="1"/>
        <v>0</v>
      </c>
      <c r="Z13" s="43">
        <f t="shared" si="1"/>
        <v>0</v>
      </c>
      <c r="AA13" s="43">
        <f t="shared" si="1"/>
        <v>3711.4</v>
      </c>
      <c r="AB13" s="43">
        <f t="shared" si="1"/>
        <v>2642</v>
      </c>
      <c r="AC13" s="43">
        <f t="shared" si="1"/>
        <v>1069.4</v>
      </c>
      <c r="AD13" s="43">
        <f t="shared" si="1"/>
        <v>0</v>
      </c>
      <c r="AE13" s="43">
        <f t="shared" si="1"/>
        <v>0</v>
      </c>
    </row>
    <row r="14" spans="1:31" ht="20.1" customHeight="1">
      <c r="A14" s="142" t="s">
        <v>18</v>
      </c>
      <c r="B14" s="143"/>
      <c r="C14" s="143"/>
      <c r="D14" s="143"/>
      <c r="E14" s="143"/>
      <c r="F14" s="144"/>
      <c r="G14" s="41">
        <f>G13/AA13*100</f>
        <v>0</v>
      </c>
      <c r="H14" s="38"/>
      <c r="I14" s="38"/>
      <c r="J14" s="38"/>
      <c r="K14" s="38"/>
      <c r="L14" s="41">
        <f>L13/AA13*100</f>
        <v>71.18607533545293</v>
      </c>
      <c r="M14" s="38"/>
      <c r="N14" s="38"/>
      <c r="O14" s="38"/>
      <c r="P14" s="38"/>
      <c r="Q14" s="41">
        <f>Q13/AA13*100</f>
        <v>28.813924664547073</v>
      </c>
      <c r="R14" s="38"/>
      <c r="S14" s="38"/>
      <c r="T14" s="38"/>
      <c r="U14" s="38"/>
      <c r="V14" s="41">
        <f>V13/AA13*100</f>
        <v>0</v>
      </c>
      <c r="W14" s="5"/>
      <c r="X14" s="5"/>
      <c r="Y14" s="5"/>
      <c r="Z14" s="5"/>
      <c r="AA14" s="41">
        <f>SUM(G14,L14,Q14,V14)</f>
        <v>100</v>
      </c>
      <c r="AB14" s="5"/>
      <c r="AC14" s="5"/>
      <c r="AD14" s="5"/>
      <c r="AE14" s="5"/>
    </row>
    <row r="15" spans="1:27" ht="20.1" customHeight="1">
      <c r="A15" s="25"/>
      <c r="B15" s="2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25"/>
      <c r="T15" s="25"/>
      <c r="U15" s="25"/>
      <c r="V15" s="25"/>
      <c r="W15" s="33"/>
      <c r="X15" s="25"/>
      <c r="Y15" s="25"/>
      <c r="Z15" s="25"/>
      <c r="AA15" s="25"/>
    </row>
    <row r="16" spans="1:21" ht="20.1" customHeigh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="21" customFormat="1" ht="20.1" customHeight="1">
      <c r="B17" s="21" t="s">
        <v>120</v>
      </c>
    </row>
    <row r="18" spans="1:31" s="28" customFormat="1" ht="20.1" customHeight="1">
      <c r="A18" s="2"/>
      <c r="B18" s="2"/>
      <c r="C18" s="2"/>
      <c r="D18" s="2"/>
      <c r="E18" s="2"/>
      <c r="F18" s="2"/>
      <c r="G18" s="2"/>
      <c r="H18" s="2"/>
      <c r="I18" s="2"/>
      <c r="K18" s="2"/>
      <c r="AE18" s="27" t="s">
        <v>54</v>
      </c>
    </row>
    <row r="19" spans="1:31" s="29" customFormat="1" ht="34.5" customHeight="1">
      <c r="A19" s="125" t="s">
        <v>15</v>
      </c>
      <c r="B19" s="126" t="s">
        <v>46</v>
      </c>
      <c r="C19" s="126" t="s">
        <v>48</v>
      </c>
      <c r="D19" s="126"/>
      <c r="E19" s="126" t="s">
        <v>39</v>
      </c>
      <c r="F19" s="126"/>
      <c r="G19" s="126" t="s">
        <v>40</v>
      </c>
      <c r="H19" s="126"/>
      <c r="I19" s="126" t="s">
        <v>44</v>
      </c>
      <c r="J19" s="126"/>
      <c r="K19" s="126" t="s">
        <v>34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 t="s">
        <v>126</v>
      </c>
      <c r="V19" s="126"/>
      <c r="W19" s="126"/>
      <c r="X19" s="126"/>
      <c r="Y19" s="126"/>
      <c r="Z19" s="126" t="s">
        <v>52</v>
      </c>
      <c r="AA19" s="126"/>
      <c r="AB19" s="126"/>
      <c r="AC19" s="126"/>
      <c r="AD19" s="126"/>
      <c r="AE19" s="126"/>
    </row>
    <row r="20" spans="1:31" s="29" customFormat="1" ht="63.7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 t="s">
        <v>49</v>
      </c>
      <c r="L20" s="126"/>
      <c r="M20" s="126" t="s">
        <v>50</v>
      </c>
      <c r="N20" s="126"/>
      <c r="O20" s="126" t="s">
        <v>47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</row>
    <row r="21" spans="1:31" s="30" customFormat="1" ht="78.75" customHeigh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 t="s">
        <v>141</v>
      </c>
      <c r="P21" s="126"/>
      <c r="Q21" s="126" t="s">
        <v>45</v>
      </c>
      <c r="R21" s="126"/>
      <c r="S21" s="126" t="s">
        <v>140</v>
      </c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</row>
    <row r="22" spans="1:31" s="29" customFormat="1" ht="18" customHeight="1">
      <c r="A22" s="4">
        <v>1</v>
      </c>
      <c r="B22" s="5">
        <v>2</v>
      </c>
      <c r="C22" s="126">
        <v>3</v>
      </c>
      <c r="D22" s="126"/>
      <c r="E22" s="126">
        <v>4</v>
      </c>
      <c r="F22" s="126"/>
      <c r="G22" s="126">
        <v>5</v>
      </c>
      <c r="H22" s="126"/>
      <c r="I22" s="126">
        <v>6</v>
      </c>
      <c r="J22" s="126"/>
      <c r="K22" s="134">
        <v>7</v>
      </c>
      <c r="L22" s="135"/>
      <c r="M22" s="134">
        <v>8</v>
      </c>
      <c r="N22" s="135"/>
      <c r="O22" s="126">
        <v>9</v>
      </c>
      <c r="P22" s="126"/>
      <c r="Q22" s="125">
        <v>10</v>
      </c>
      <c r="R22" s="125"/>
      <c r="S22" s="126">
        <v>11</v>
      </c>
      <c r="T22" s="126"/>
      <c r="U22" s="126">
        <v>12</v>
      </c>
      <c r="V22" s="126"/>
      <c r="W22" s="126"/>
      <c r="X22" s="126"/>
      <c r="Y22" s="126"/>
      <c r="Z22" s="126">
        <v>13</v>
      </c>
      <c r="AA22" s="126"/>
      <c r="AB22" s="126"/>
      <c r="AC22" s="126"/>
      <c r="AD22" s="126"/>
      <c r="AE22" s="126"/>
    </row>
    <row r="23" spans="1:31" s="29" customFormat="1" ht="157.5" customHeight="1">
      <c r="A23" s="34">
        <v>2</v>
      </c>
      <c r="B23" s="35" t="s">
        <v>139</v>
      </c>
      <c r="C23" s="149">
        <v>2021</v>
      </c>
      <c r="D23" s="149"/>
      <c r="E23" s="140">
        <v>4440</v>
      </c>
      <c r="F23" s="140"/>
      <c r="G23" s="140">
        <v>0</v>
      </c>
      <c r="H23" s="140"/>
      <c r="I23" s="140">
        <v>0</v>
      </c>
      <c r="J23" s="140"/>
      <c r="K23" s="136"/>
      <c r="L23" s="137"/>
      <c r="M23" s="138">
        <v>4440</v>
      </c>
      <c r="N23" s="139"/>
      <c r="O23" s="140"/>
      <c r="P23" s="140"/>
      <c r="Q23" s="140"/>
      <c r="R23" s="140"/>
      <c r="S23" s="140">
        <v>4440</v>
      </c>
      <c r="T23" s="140"/>
      <c r="U23" s="141"/>
      <c r="V23" s="141"/>
      <c r="W23" s="141"/>
      <c r="X23" s="141"/>
      <c r="Y23" s="141"/>
      <c r="Z23" s="148"/>
      <c r="AA23" s="148"/>
      <c r="AB23" s="148"/>
      <c r="AC23" s="148"/>
      <c r="AD23" s="148"/>
      <c r="AE23" s="148"/>
    </row>
    <row r="24" spans="1:31" s="29" customFormat="1" ht="120" customHeight="1">
      <c r="A24" s="34"/>
      <c r="B24" s="35" t="s">
        <v>155</v>
      </c>
      <c r="C24" s="149"/>
      <c r="D24" s="149"/>
      <c r="E24" s="140">
        <v>700</v>
      </c>
      <c r="F24" s="140"/>
      <c r="G24" s="140"/>
      <c r="H24" s="140"/>
      <c r="I24" s="140"/>
      <c r="J24" s="140"/>
      <c r="K24" s="136"/>
      <c r="L24" s="137"/>
      <c r="M24" s="138">
        <f aca="true" t="shared" si="2" ref="M24:M25">SUM(O24,Q24,S24)</f>
        <v>700</v>
      </c>
      <c r="N24" s="139"/>
      <c r="O24" s="140"/>
      <c r="P24" s="140"/>
      <c r="Q24" s="140"/>
      <c r="R24" s="140"/>
      <c r="S24" s="140">
        <v>700</v>
      </c>
      <c r="T24" s="140"/>
      <c r="U24" s="141"/>
      <c r="V24" s="141"/>
      <c r="W24" s="141"/>
      <c r="X24" s="141"/>
      <c r="Y24" s="141"/>
      <c r="Z24" s="148"/>
      <c r="AA24" s="148"/>
      <c r="AB24" s="148"/>
      <c r="AC24" s="148"/>
      <c r="AD24" s="148"/>
      <c r="AE24" s="148"/>
    </row>
    <row r="25" spans="1:31" s="29" customFormat="1" ht="20.1" customHeight="1">
      <c r="A25" s="34"/>
      <c r="B25" s="35"/>
      <c r="C25" s="149"/>
      <c r="D25" s="149"/>
      <c r="E25" s="140"/>
      <c r="F25" s="140"/>
      <c r="G25" s="140"/>
      <c r="H25" s="140"/>
      <c r="I25" s="140"/>
      <c r="J25" s="140"/>
      <c r="K25" s="136"/>
      <c r="L25" s="137"/>
      <c r="M25" s="138">
        <f t="shared" si="2"/>
        <v>0</v>
      </c>
      <c r="N25" s="139"/>
      <c r="O25" s="140"/>
      <c r="P25" s="140"/>
      <c r="Q25" s="140"/>
      <c r="R25" s="140"/>
      <c r="S25" s="140"/>
      <c r="T25" s="140"/>
      <c r="U25" s="141"/>
      <c r="V25" s="141"/>
      <c r="W25" s="141"/>
      <c r="X25" s="141"/>
      <c r="Y25" s="141"/>
      <c r="Z25" s="148"/>
      <c r="AA25" s="148"/>
      <c r="AB25" s="148"/>
      <c r="AC25" s="148"/>
      <c r="AD25" s="148"/>
      <c r="AE25" s="148"/>
    </row>
    <row r="26" spans="1:31" s="29" customFormat="1" ht="20.1" customHeight="1">
      <c r="A26" s="122" t="s">
        <v>17</v>
      </c>
      <c r="B26" s="123"/>
      <c r="C26" s="123"/>
      <c r="D26" s="124"/>
      <c r="E26" s="155">
        <f>SUM(E23:E25)</f>
        <v>5140</v>
      </c>
      <c r="F26" s="155"/>
      <c r="G26" s="155">
        <f>SUM(G23:G25)</f>
        <v>0</v>
      </c>
      <c r="H26" s="155"/>
      <c r="I26" s="155">
        <f>SUM(I23:I25)</f>
        <v>0</v>
      </c>
      <c r="J26" s="155"/>
      <c r="K26" s="155">
        <f>SUM(K23:K25)</f>
        <v>0</v>
      </c>
      <c r="L26" s="155"/>
      <c r="M26" s="155">
        <f>SUM(M23:M25)</f>
        <v>5140</v>
      </c>
      <c r="N26" s="155"/>
      <c r="O26" s="155">
        <f>SUM(O23:O25)</f>
        <v>0</v>
      </c>
      <c r="P26" s="155"/>
      <c r="Q26" s="155">
        <f>SUM(Q23:Q25)</f>
        <v>0</v>
      </c>
      <c r="R26" s="155"/>
      <c r="S26" s="155">
        <f>SUM(S23:S25)</f>
        <v>5140</v>
      </c>
      <c r="T26" s="155"/>
      <c r="U26" s="156"/>
      <c r="V26" s="156"/>
      <c r="W26" s="156"/>
      <c r="X26" s="156"/>
      <c r="Y26" s="156"/>
      <c r="Z26" s="154"/>
      <c r="AA26" s="154"/>
      <c r="AB26" s="154"/>
      <c r="AC26" s="154"/>
      <c r="AD26" s="154"/>
      <c r="AE26" s="154"/>
    </row>
    <row r="27" spans="1:21" ht="20.1" customHeight="1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26.25">
      <c r="A29"/>
      <c r="B29" s="157" t="s">
        <v>129</v>
      </c>
      <c r="C29" s="157"/>
      <c r="D29" s="157"/>
      <c r="E29" s="157"/>
      <c r="F29" s="157"/>
      <c r="G29" s="157"/>
      <c r="H29" s="157"/>
      <c r="I29" s="52"/>
      <c r="J29" s="52"/>
      <c r="K29" s="52"/>
      <c r="L29" s="158" t="s">
        <v>130</v>
      </c>
      <c r="M29" s="158"/>
      <c r="N29" s="158"/>
      <c r="O29" s="158"/>
      <c r="P29" s="158"/>
      <c r="Q29" s="53"/>
      <c r="R29" s="53"/>
      <c r="S29" s="53"/>
      <c r="T29" s="53"/>
      <c r="U29" s="53"/>
      <c r="V29" s="159"/>
      <c r="W29" s="160"/>
      <c r="X29" s="160"/>
      <c r="Y29" s="160"/>
      <c r="Z29" s="160"/>
    </row>
    <row r="30" spans="1:26" ht="26.25">
      <c r="A30"/>
      <c r="B30" s="161" t="s">
        <v>24</v>
      </c>
      <c r="C30" s="161"/>
      <c r="D30" s="161"/>
      <c r="E30" s="161"/>
      <c r="F30" s="161"/>
      <c r="G30" s="161"/>
      <c r="H30" s="161"/>
      <c r="I30" s="54"/>
      <c r="J30" s="54"/>
      <c r="K30" s="54"/>
      <c r="L30" s="91"/>
      <c r="M30" s="92"/>
      <c r="N30" s="89" t="s">
        <v>25</v>
      </c>
      <c r="O30" s="92"/>
      <c r="P30" s="91"/>
      <c r="Q30" s="54"/>
      <c r="R30" s="54"/>
      <c r="S30" s="54"/>
      <c r="T30" s="55"/>
      <c r="U30" s="55"/>
      <c r="V30" s="161"/>
      <c r="W30" s="161"/>
      <c r="X30" s="161"/>
      <c r="Y30" s="161"/>
      <c r="Z30" s="161"/>
    </row>
    <row r="31" spans="1:26" ht="12.75">
      <c r="A31"/>
      <c r="B31"/>
      <c r="C31"/>
      <c r="D31"/>
      <c r="E31"/>
      <c r="F31"/>
      <c r="G31"/>
      <c r="H31"/>
      <c r="I31"/>
      <c r="J31"/>
      <c r="K31"/>
      <c r="L31" s="93"/>
      <c r="M31" s="93"/>
      <c r="N31" s="93"/>
      <c r="O31" s="93"/>
      <c r="P31" s="93"/>
      <c r="Q31"/>
      <c r="R31"/>
      <c r="S31"/>
      <c r="T31"/>
      <c r="U31"/>
      <c r="V31"/>
      <c r="W31"/>
      <c r="X31"/>
      <c r="Y31"/>
      <c r="Z31"/>
    </row>
    <row r="32" spans="2:16" ht="25.5">
      <c r="B32" s="152" t="s">
        <v>131</v>
      </c>
      <c r="C32" s="152"/>
      <c r="D32" s="152"/>
      <c r="E32" s="152"/>
      <c r="F32" s="152"/>
      <c r="G32" s="152"/>
      <c r="L32" s="153" t="s">
        <v>137</v>
      </c>
      <c r="M32" s="153"/>
      <c r="N32" s="153"/>
      <c r="O32" s="153"/>
      <c r="P32" s="153"/>
    </row>
    <row r="34" spans="2:16" ht="25.5">
      <c r="B34" s="152"/>
      <c r="C34" s="152"/>
      <c r="D34" s="152"/>
      <c r="E34" s="152"/>
      <c r="F34" s="152"/>
      <c r="G34" s="152"/>
      <c r="L34" s="153"/>
      <c r="M34" s="153"/>
      <c r="N34" s="153"/>
      <c r="O34" s="153"/>
      <c r="P34" s="153"/>
    </row>
  </sheetData>
  <mergeCells count="105">
    <mergeCell ref="B32:G32"/>
    <mergeCell ref="L32:P32"/>
    <mergeCell ref="B34:G34"/>
    <mergeCell ref="L34:P34"/>
    <mergeCell ref="Z26:AE26"/>
    <mergeCell ref="A26:D26"/>
    <mergeCell ref="I26:J26"/>
    <mergeCell ref="E26:F26"/>
    <mergeCell ref="G26:H26"/>
    <mergeCell ref="M26:N26"/>
    <mergeCell ref="U26:Y26"/>
    <mergeCell ref="Q26:R26"/>
    <mergeCell ref="K26:L26"/>
    <mergeCell ref="S26:T26"/>
    <mergeCell ref="O26:P26"/>
    <mergeCell ref="B29:H29"/>
    <mergeCell ref="L29:P29"/>
    <mergeCell ref="V29:Z29"/>
    <mergeCell ref="B30:H30"/>
    <mergeCell ref="V30:Z30"/>
    <mergeCell ref="AB1:AE1"/>
    <mergeCell ref="S24:T24"/>
    <mergeCell ref="U24:Y24"/>
    <mergeCell ref="Q21:R21"/>
    <mergeCell ref="Z25:AE25"/>
    <mergeCell ref="S25:T25"/>
    <mergeCell ref="AA4:AE4"/>
    <mergeCell ref="V4:Z4"/>
    <mergeCell ref="Q4:U4"/>
    <mergeCell ref="R5:U5"/>
    <mergeCell ref="Q23:R23"/>
    <mergeCell ref="Z24:AE24"/>
    <mergeCell ref="Z23:AE23"/>
    <mergeCell ref="Q25:R25"/>
    <mergeCell ref="U25:Y25"/>
    <mergeCell ref="S22:T22"/>
    <mergeCell ref="Q22:R22"/>
    <mergeCell ref="Q24:R24"/>
    <mergeCell ref="AB5:AE5"/>
    <mergeCell ref="AA5:AA6"/>
    <mergeCell ref="V5:V6"/>
    <mergeCell ref="K19:T19"/>
    <mergeCell ref="K20:L21"/>
    <mergeCell ref="Z19:AE21"/>
    <mergeCell ref="C25:D25"/>
    <mergeCell ref="E25:F25"/>
    <mergeCell ref="G25:H25"/>
    <mergeCell ref="C23:D23"/>
    <mergeCell ref="E23:F23"/>
    <mergeCell ref="E24:F24"/>
    <mergeCell ref="G24:H24"/>
    <mergeCell ref="E22:F22"/>
    <mergeCell ref="G23:H23"/>
    <mergeCell ref="G22:H22"/>
    <mergeCell ref="C24:D24"/>
    <mergeCell ref="S23:T23"/>
    <mergeCell ref="U23:Y23"/>
    <mergeCell ref="L4:P4"/>
    <mergeCell ref="G4:K4"/>
    <mergeCell ref="A19:A21"/>
    <mergeCell ref="B19:B21"/>
    <mergeCell ref="C19:D21"/>
    <mergeCell ref="E19:F21"/>
    <mergeCell ref="I19:J21"/>
    <mergeCell ref="B9:F9"/>
    <mergeCell ref="A14:F14"/>
    <mergeCell ref="C22:D22"/>
    <mergeCell ref="A4:A6"/>
    <mergeCell ref="A13:F13"/>
    <mergeCell ref="B12:F12"/>
    <mergeCell ref="B10:F10"/>
    <mergeCell ref="B11:F11"/>
    <mergeCell ref="B7:F7"/>
    <mergeCell ref="B8:F8"/>
    <mergeCell ref="B4:F6"/>
    <mergeCell ref="Q5:Q6"/>
    <mergeCell ref="W5:Z5"/>
    <mergeCell ref="U22:Y22"/>
    <mergeCell ref="Z22:AE22"/>
    <mergeCell ref="K25:L25"/>
    <mergeCell ref="M25:N25"/>
    <mergeCell ref="I25:J25"/>
    <mergeCell ref="O23:P23"/>
    <mergeCell ref="M23:N23"/>
    <mergeCell ref="O25:P25"/>
    <mergeCell ref="I23:J23"/>
    <mergeCell ref="I22:J22"/>
    <mergeCell ref="I24:J24"/>
    <mergeCell ref="K24:L24"/>
    <mergeCell ref="M24:N24"/>
    <mergeCell ref="O24:P24"/>
    <mergeCell ref="M22:N22"/>
    <mergeCell ref="K23:L23"/>
    <mergeCell ref="U19:Y21"/>
    <mergeCell ref="M20:N21"/>
    <mergeCell ref="K22:L22"/>
    <mergeCell ref="O22:P22"/>
    <mergeCell ref="O20:T20"/>
    <mergeCell ref="S21:T21"/>
    <mergeCell ref="M5:P5"/>
    <mergeCell ref="H5:K5"/>
    <mergeCell ref="G19:H21"/>
    <mergeCell ref="O21:P21"/>
    <mergeCell ref="G5:G6"/>
    <mergeCell ref="L5:L6"/>
  </mergeCells>
  <printOptions/>
  <pageMargins left="0.35433070866141736" right="0.1968503937007874" top="0.6299212598425197" bottom="0.5511811023622047" header="0.35433070866141736" footer="0.31496062992125984"/>
  <pageSetup horizontalDpi="1200" verticalDpi="1200" orientation="landscape" paperSize="9" scale="3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 topLeftCell="A1">
      <selection activeCell="I37" sqref="I37"/>
    </sheetView>
  </sheetViews>
  <sheetFormatPr defaultColWidth="9.00390625" defaultRowHeight="12.75"/>
  <cols>
    <col min="1" max="1" width="12.00390625" style="0" customWidth="1"/>
    <col min="2" max="2" width="12.875" style="0" customWidth="1"/>
    <col min="3" max="3" width="13.625" style="0" customWidth="1"/>
    <col min="4" max="4" width="11.375" style="0" customWidth="1"/>
    <col min="5" max="5" width="13.00390625" style="0" customWidth="1"/>
    <col min="6" max="6" width="12.375" style="0" customWidth="1"/>
    <col min="7" max="7" width="12.75390625" style="0" customWidth="1"/>
    <col min="8" max="8" width="13.75390625" style="0" customWidth="1"/>
    <col min="9" max="12" width="11.875" style="0" customWidth="1"/>
    <col min="13" max="13" width="11.375" style="0" customWidth="1"/>
  </cols>
  <sheetData>
    <row r="2" spans="1:13" ht="12.75">
      <c r="A2" s="90"/>
      <c r="B2" s="162" t="s">
        <v>146</v>
      </c>
      <c r="C2" s="162"/>
      <c r="D2" s="162"/>
      <c r="E2" s="162"/>
      <c r="F2" s="162"/>
      <c r="G2" s="162"/>
      <c r="H2" s="93" t="s">
        <v>148</v>
      </c>
      <c r="I2" s="93"/>
      <c r="J2" s="93"/>
      <c r="K2" s="93"/>
      <c r="L2" s="93"/>
      <c r="M2" s="93"/>
    </row>
    <row r="4" spans="1:13" ht="20.25">
      <c r="A4" s="87" t="s">
        <v>149</v>
      </c>
      <c r="B4" s="87" t="s">
        <v>151</v>
      </c>
      <c r="C4" s="87" t="s">
        <v>150</v>
      </c>
      <c r="D4" s="87" t="s">
        <v>153</v>
      </c>
      <c r="E4" s="87" t="s">
        <v>142</v>
      </c>
      <c r="F4" s="87" t="s">
        <v>143</v>
      </c>
      <c r="G4" s="87" t="s">
        <v>144</v>
      </c>
      <c r="H4" s="96" t="s">
        <v>145</v>
      </c>
      <c r="I4" s="104"/>
      <c r="J4" s="104"/>
      <c r="K4" s="104"/>
      <c r="L4" s="104"/>
      <c r="M4" s="100"/>
    </row>
    <row r="5" spans="1:13" ht="12.75">
      <c r="A5" s="88"/>
      <c r="B5" s="88" t="s">
        <v>152</v>
      </c>
      <c r="C5" s="88"/>
      <c r="D5" s="88" t="s">
        <v>128</v>
      </c>
      <c r="E5" s="88"/>
      <c r="F5" s="88"/>
      <c r="G5" s="88"/>
      <c r="H5" s="88"/>
      <c r="M5" s="101"/>
    </row>
    <row r="6" spans="1:13" ht="12.75">
      <c r="A6" s="95">
        <v>2111</v>
      </c>
      <c r="B6" s="95">
        <v>501278.5</v>
      </c>
      <c r="C6" s="95">
        <v>5769276.91</v>
      </c>
      <c r="D6" s="95"/>
      <c r="E6" s="95">
        <v>17144017.04</v>
      </c>
      <c r="F6" s="95">
        <v>3284412.3</v>
      </c>
      <c r="G6" s="95">
        <v>2541408.11</v>
      </c>
      <c r="H6" s="95">
        <f>SUM(B6:G6)</f>
        <v>29240392.86</v>
      </c>
      <c r="M6" s="102">
        <v>29771087.85</v>
      </c>
    </row>
    <row r="7" spans="1:13" ht="12.75">
      <c r="A7" s="95">
        <v>2120</v>
      </c>
      <c r="B7" s="95">
        <v>197461.88</v>
      </c>
      <c r="C7" s="95">
        <v>1138523.09</v>
      </c>
      <c r="D7" s="95"/>
      <c r="E7" s="95">
        <v>3821291.43</v>
      </c>
      <c r="F7" s="95">
        <v>662664.42</v>
      </c>
      <c r="G7" s="95">
        <v>490234.57</v>
      </c>
      <c r="H7" s="95">
        <f>SUM(B7:G7)</f>
        <v>6310175.390000001</v>
      </c>
      <c r="M7" s="102">
        <v>6429461.82</v>
      </c>
    </row>
    <row r="8" spans="1:13" ht="12.75">
      <c r="A8" s="95"/>
      <c r="B8" s="95"/>
      <c r="C8" s="95"/>
      <c r="D8" s="95"/>
      <c r="E8" s="95"/>
      <c r="F8" s="95"/>
      <c r="G8" s="95"/>
      <c r="H8" s="95"/>
      <c r="M8" s="102"/>
    </row>
    <row r="9" spans="1:13" ht="12.75">
      <c r="A9" s="95">
        <v>2210</v>
      </c>
      <c r="B9" s="95">
        <v>475793.7</v>
      </c>
      <c r="C9" s="95"/>
      <c r="D9" s="95">
        <v>15906</v>
      </c>
      <c r="E9" s="95">
        <v>184913.7</v>
      </c>
      <c r="F9" s="95">
        <v>82422.7</v>
      </c>
      <c r="G9" s="95"/>
      <c r="H9" s="95">
        <f aca="true" t="shared" si="0" ref="H9:H14">SUM(B9:G9)</f>
        <v>759036.1</v>
      </c>
      <c r="M9" s="102">
        <v>759036.1</v>
      </c>
    </row>
    <row r="10" spans="1:13" ht="12.75">
      <c r="A10" s="95">
        <v>2220</v>
      </c>
      <c r="B10" s="95">
        <v>528455</v>
      </c>
      <c r="C10" s="95"/>
      <c r="D10" s="95">
        <v>7009.7</v>
      </c>
      <c r="E10" s="95">
        <v>931078.8</v>
      </c>
      <c r="F10" s="95">
        <v>1478365.42</v>
      </c>
      <c r="G10" s="95"/>
      <c r="H10" s="95">
        <f t="shared" si="0"/>
        <v>2944908.92</v>
      </c>
      <c r="M10" s="102">
        <v>2944908.92</v>
      </c>
    </row>
    <row r="11" spans="1:13" ht="12.75">
      <c r="A11" s="95">
        <v>2230</v>
      </c>
      <c r="B11" s="95">
        <v>287672.7</v>
      </c>
      <c r="C11" s="95"/>
      <c r="D11" s="95">
        <v>4326.7</v>
      </c>
      <c r="E11" s="95">
        <v>4704.96</v>
      </c>
      <c r="F11" s="95"/>
      <c r="G11" s="95"/>
      <c r="H11" s="95">
        <f t="shared" si="0"/>
        <v>296704.36000000004</v>
      </c>
      <c r="M11" s="102">
        <v>296704.36</v>
      </c>
    </row>
    <row r="12" spans="1:13" ht="12.75">
      <c r="A12" s="95">
        <v>2240</v>
      </c>
      <c r="B12" s="95">
        <v>414037.1</v>
      </c>
      <c r="C12" s="95"/>
      <c r="D12" s="95"/>
      <c r="E12" s="95">
        <v>278769.19</v>
      </c>
      <c r="F12" s="95">
        <v>24005.62</v>
      </c>
      <c r="G12" s="95"/>
      <c r="H12" s="95">
        <f t="shared" si="0"/>
        <v>716811.91</v>
      </c>
      <c r="M12" s="102">
        <v>716811.91</v>
      </c>
    </row>
    <row r="13" spans="1:13" ht="12.75">
      <c r="A13" s="95">
        <v>2250</v>
      </c>
      <c r="B13" s="95">
        <v>21720</v>
      </c>
      <c r="C13" s="95"/>
      <c r="D13" s="95"/>
      <c r="E13" s="95">
        <v>2700</v>
      </c>
      <c r="F13" s="95"/>
      <c r="G13" s="95"/>
      <c r="H13" s="95">
        <f t="shared" si="0"/>
        <v>24420</v>
      </c>
      <c r="M13" s="102">
        <v>24420</v>
      </c>
    </row>
    <row r="14" spans="1:13" ht="12.75">
      <c r="A14" s="95">
        <v>2270</v>
      </c>
      <c r="B14" s="95">
        <v>3147715.8</v>
      </c>
      <c r="C14" s="95"/>
      <c r="D14" s="95"/>
      <c r="E14" s="95"/>
      <c r="F14" s="95"/>
      <c r="G14" s="95"/>
      <c r="H14" s="95">
        <f t="shared" si="0"/>
        <v>3147715.8</v>
      </c>
      <c r="M14" s="102">
        <v>3147715.8</v>
      </c>
    </row>
    <row r="15" spans="1:13" ht="12.75">
      <c r="A15" s="95"/>
      <c r="B15" s="95"/>
      <c r="C15" s="95"/>
      <c r="D15" s="95"/>
      <c r="E15" s="95"/>
      <c r="F15" s="95"/>
      <c r="G15" s="95"/>
      <c r="H15" s="95"/>
      <c r="M15" s="102"/>
    </row>
    <row r="16" spans="1:13" ht="12.75">
      <c r="A16" s="95"/>
      <c r="B16" s="95"/>
      <c r="C16" s="95"/>
      <c r="D16" s="95"/>
      <c r="E16" s="95"/>
      <c r="F16" s="95"/>
      <c r="G16" s="95"/>
      <c r="H16" s="95"/>
      <c r="M16" s="102"/>
    </row>
    <row r="17" spans="1:13" ht="12.75">
      <c r="A17" s="95"/>
      <c r="B17" s="95"/>
      <c r="C17" s="95"/>
      <c r="D17" s="95"/>
      <c r="E17" s="95"/>
      <c r="F17" s="95"/>
      <c r="G17" s="95"/>
      <c r="H17" s="95"/>
      <c r="M17" s="102"/>
    </row>
    <row r="18" spans="1:13" ht="12.75">
      <c r="A18" s="95">
        <v>2710</v>
      </c>
      <c r="B18" s="95">
        <v>15121.8</v>
      </c>
      <c r="C18" s="95"/>
      <c r="D18" s="95"/>
      <c r="E18" s="95"/>
      <c r="F18" s="95"/>
      <c r="G18" s="95"/>
      <c r="H18" s="95">
        <f>SUM(B18:G18)</f>
        <v>15121.8</v>
      </c>
      <c r="M18" s="102">
        <v>15121.8</v>
      </c>
    </row>
    <row r="19" spans="1:13" ht="12.75">
      <c r="A19" s="95">
        <v>2730</v>
      </c>
      <c r="B19" s="95">
        <v>248104.2</v>
      </c>
      <c r="C19" s="95"/>
      <c r="D19" s="95"/>
      <c r="E19" s="95"/>
      <c r="F19" s="95"/>
      <c r="G19" s="95"/>
      <c r="H19" s="95">
        <f>SUM(B19:G19)</f>
        <v>248104.2</v>
      </c>
      <c r="M19" s="102">
        <v>248104.2</v>
      </c>
    </row>
    <row r="20" spans="1:13" ht="12.75">
      <c r="A20" s="95">
        <v>2282</v>
      </c>
      <c r="B20" s="95">
        <v>6804.3</v>
      </c>
      <c r="C20" s="95"/>
      <c r="D20" s="95"/>
      <c r="E20" s="95">
        <v>3042</v>
      </c>
      <c r="F20" s="95"/>
      <c r="G20" s="95"/>
      <c r="H20" s="95">
        <f>SUM(B20:G20)</f>
        <v>9846.3</v>
      </c>
      <c r="M20" s="102">
        <v>9846.3</v>
      </c>
    </row>
    <row r="21" spans="1:13" ht="12.75">
      <c r="A21" s="95">
        <v>2800</v>
      </c>
      <c r="B21" s="95">
        <v>61301.4</v>
      </c>
      <c r="C21" s="95"/>
      <c r="D21" s="95">
        <v>6728.2</v>
      </c>
      <c r="E21" s="95"/>
      <c r="F21" s="95"/>
      <c r="G21" s="95"/>
      <c r="H21" s="95">
        <f>SUM(B21:G21)</f>
        <v>68029.6</v>
      </c>
      <c r="M21" s="102">
        <v>68029.6</v>
      </c>
    </row>
    <row r="22" spans="1:13" ht="12.75">
      <c r="A22" s="95"/>
      <c r="B22" s="95"/>
      <c r="C22" s="95"/>
      <c r="D22" s="95"/>
      <c r="E22" s="95"/>
      <c r="F22" s="95"/>
      <c r="G22" s="95"/>
      <c r="H22" s="95"/>
      <c r="M22" s="102"/>
    </row>
    <row r="23" spans="1:13" ht="12.75">
      <c r="A23" s="95">
        <v>3110</v>
      </c>
      <c r="B23" s="95"/>
      <c r="C23" s="95"/>
      <c r="D23" s="95"/>
      <c r="E23" s="95">
        <v>34600</v>
      </c>
      <c r="F23" s="95">
        <v>511734</v>
      </c>
      <c r="G23" s="95"/>
      <c r="H23" s="95">
        <f>SUM(B23:G23)</f>
        <v>546334</v>
      </c>
      <c r="M23" s="102">
        <v>546334</v>
      </c>
    </row>
    <row r="24" spans="1:13" ht="12.75">
      <c r="A24" s="95">
        <v>3210</v>
      </c>
      <c r="B24" s="95"/>
      <c r="C24" s="95"/>
      <c r="D24" s="95"/>
      <c r="E24" s="95">
        <v>42635.22</v>
      </c>
      <c r="F24" s="95"/>
      <c r="G24" s="95"/>
      <c r="H24" s="95">
        <f>SUM(B24:G24)</f>
        <v>42635.22</v>
      </c>
      <c r="M24" s="102">
        <v>42635.22</v>
      </c>
    </row>
    <row r="25" spans="1:13" ht="12.75">
      <c r="A25" s="86"/>
      <c r="B25" s="86">
        <f aca="true" t="shared" si="1" ref="B25:H25">SUM(B6:B24)</f>
        <v>5905466.38</v>
      </c>
      <c r="C25" s="86">
        <f t="shared" si="1"/>
        <v>6907800</v>
      </c>
      <c r="D25" s="86">
        <f t="shared" si="1"/>
        <v>33970.6</v>
      </c>
      <c r="E25" s="86">
        <f t="shared" si="1"/>
        <v>22447752.34</v>
      </c>
      <c r="F25" s="86">
        <f t="shared" si="1"/>
        <v>6043604.46</v>
      </c>
      <c r="G25" s="86">
        <f t="shared" si="1"/>
        <v>3031642.6799999997</v>
      </c>
      <c r="H25" s="86">
        <f t="shared" si="1"/>
        <v>44370236.45999999</v>
      </c>
      <c r="M25" s="103">
        <f>SUM(M6:M24)</f>
        <v>45020217.879999995</v>
      </c>
    </row>
    <row r="29" spans="2:7" ht="12.75">
      <c r="B29" s="163" t="s">
        <v>132</v>
      </c>
      <c r="C29" s="163"/>
      <c r="D29" s="163"/>
      <c r="E29" s="163"/>
      <c r="G29" t="s">
        <v>138</v>
      </c>
    </row>
  </sheetData>
  <mergeCells count="2">
    <mergeCell ref="B2:G2"/>
    <mergeCell ref="B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Пользователь Windows</cp:lastModifiedBy>
  <cp:lastPrinted>2023-11-22T13:25:19Z</cp:lastPrinted>
  <dcterms:created xsi:type="dcterms:W3CDTF">2003-03-13T16:00:22Z</dcterms:created>
  <dcterms:modified xsi:type="dcterms:W3CDTF">2023-11-29T10:31:38Z</dcterms:modified>
  <cp:category/>
  <cp:version/>
  <cp:contentType/>
  <cp:contentStatus/>
</cp:coreProperties>
</file>