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activeTab="0"/>
  </bookViews>
  <sheets>
    <sheet name="тариф" sheetId="6" r:id="rId1"/>
  </sheets>
  <definedNames/>
  <calcPr calcId="162913"/>
</workbook>
</file>

<file path=xl/sharedStrings.xml><?xml version="1.0" encoding="utf-8"?>
<sst xmlns="http://schemas.openxmlformats.org/spreadsheetml/2006/main" count="46" uniqueCount="30">
  <si>
    <t>грн.</t>
  </si>
  <si>
    <t>Гкал</t>
  </si>
  <si>
    <t>ПДВ 20%</t>
  </si>
  <si>
    <t xml:space="preserve">  Статті витрат</t>
  </si>
  <si>
    <t>Загальна сума витрат</t>
  </si>
  <si>
    <t>Нарахування на зарплату (22%)</t>
  </si>
  <si>
    <t>Всього витрат</t>
  </si>
  <si>
    <t>Обсяг річної реалізації теплової енергії</t>
  </si>
  <si>
    <t>Вироблено  теплової енергії</t>
  </si>
  <si>
    <t>ГКал</t>
  </si>
  <si>
    <t>одиниця виміру</t>
  </si>
  <si>
    <t>Загальновиробничі витрати, в т.ч.:</t>
  </si>
  <si>
    <t>Нарахування на заробітну плату (22%)</t>
  </si>
  <si>
    <t>Адміністративні витрати</t>
  </si>
  <si>
    <t>Поточний ремонт і матеріали</t>
  </si>
  <si>
    <t>РАЗОМ ПРЯМИХ ВИТРАТ</t>
  </si>
  <si>
    <t>Рентабельність (5%)</t>
  </si>
  <si>
    <t>Структура собівартості %</t>
  </si>
  <si>
    <t>Витрати на    1 Гкал</t>
  </si>
  <si>
    <t>Заробітна плата машиністів  20 чол</t>
  </si>
  <si>
    <t>Собівартість Гкал ( п12: п13)</t>
  </si>
  <si>
    <t xml:space="preserve">ВАРТІСТЬ 1 ГКАЛ </t>
  </si>
  <si>
    <t>РОЗРАХУНОК ТАРИФУ НА ТЕПЛОВУ ЕНЕРГІЮ (виробництво, транспортування і постачання) КОМУНАЛЬНОГО ПІДПРИЄМСТВА "ЖИТЛОВО-ЕКСПЛУАТАЦІЙНА КОНТОРА БАРИШІВСЬКОЇ СЕЛИЩНОЇ РАДИ"</t>
  </si>
  <si>
    <t>Вода (48,72 грн/куб.м)</t>
  </si>
  <si>
    <t xml:space="preserve">Директор КП "ЖЕК Баришівської селищної ради" </t>
  </si>
  <si>
    <t>Юрій ШУЛЯК</t>
  </si>
  <si>
    <t xml:space="preserve">Паливо (дрова)  =3100 Гкал х 1,0 м3 х 1000 грн. </t>
  </si>
  <si>
    <t>Електроенергія  3100 Гкал х 37.1 квт/год х 6,07 грн.</t>
  </si>
  <si>
    <t>РАЗОМ (п.15+ п.16)</t>
  </si>
  <si>
    <t>Заробітна плата (начальник дільниці- 1 чол, слюсарі - 4 чол,електрозварник - 1чол,  робітник - 1 чол,  інженер з ПВ - 1)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</si>
</sst>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2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justify" vertical="center" wrapText="1"/>
    </xf>
    <xf numFmtId="2" fontId="5" fillId="2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3" fillId="0" borderId="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0">
      <selection activeCell="J11" sqref="J11"/>
    </sheetView>
  </sheetViews>
  <sheetFormatPr defaultColWidth="9.140625" defaultRowHeight="15"/>
  <cols>
    <col min="2" max="2" width="51.57421875" style="0" customWidth="1"/>
    <col min="3" max="3" width="10.8515625" style="0" customWidth="1"/>
    <col min="4" max="4" width="16.28125" style="0" customWidth="1"/>
    <col min="5" max="6" width="14.8515625" style="0" customWidth="1"/>
  </cols>
  <sheetData>
    <row r="1" spans="1:6" ht="13.5" customHeight="1">
      <c r="A1" s="33" t="s">
        <v>22</v>
      </c>
      <c r="B1" s="34"/>
      <c r="C1" s="34"/>
      <c r="D1" s="34"/>
      <c r="E1" s="34"/>
      <c r="F1" s="34"/>
    </row>
    <row r="2" spans="1:6" ht="15" customHeight="1" hidden="1">
      <c r="A2" s="34"/>
      <c r="B2" s="34"/>
      <c r="C2" s="34"/>
      <c r="D2" s="34"/>
      <c r="E2" s="34"/>
      <c r="F2" s="34"/>
    </row>
    <row r="3" spans="1:6" ht="18.75" customHeight="1">
      <c r="A3" s="34"/>
      <c r="B3" s="34"/>
      <c r="C3" s="34"/>
      <c r="D3" s="34"/>
      <c r="E3" s="34"/>
      <c r="F3" s="34"/>
    </row>
    <row r="4" spans="1:6" ht="15" customHeight="1">
      <c r="A4" s="34"/>
      <c r="B4" s="34"/>
      <c r="C4" s="34"/>
      <c r="D4" s="34"/>
      <c r="E4" s="34"/>
      <c r="F4" s="34"/>
    </row>
    <row r="5" spans="2:6" ht="15">
      <c r="B5" s="32"/>
      <c r="C5" s="32"/>
      <c r="D5" s="32"/>
      <c r="E5" s="30"/>
      <c r="F5" s="30"/>
    </row>
    <row r="6" spans="1:6" ht="47.25">
      <c r="A6" s="1"/>
      <c r="B6" s="21" t="s">
        <v>3</v>
      </c>
      <c r="C6" s="21" t="s">
        <v>10</v>
      </c>
      <c r="D6" s="21" t="s">
        <v>4</v>
      </c>
      <c r="E6" s="21" t="s">
        <v>18</v>
      </c>
      <c r="F6" s="21" t="s">
        <v>17</v>
      </c>
    </row>
    <row r="7" spans="1:6" ht="15.75">
      <c r="A7" s="3">
        <v>1</v>
      </c>
      <c r="B7" s="6" t="s">
        <v>26</v>
      </c>
      <c r="C7" s="6" t="s">
        <v>0</v>
      </c>
      <c r="D7" s="15">
        <f>D20*1*1000</f>
        <v>3100000</v>
      </c>
      <c r="E7" s="15">
        <f>D7/D19</f>
        <v>1062.6264011243272</v>
      </c>
      <c r="F7" s="25">
        <f>D7/D18%</f>
        <v>38.487613575248616</v>
      </c>
    </row>
    <row r="8" spans="1:6" ht="24" customHeight="1">
      <c r="A8" s="3">
        <v>2</v>
      </c>
      <c r="B8" s="6" t="s">
        <v>27</v>
      </c>
      <c r="C8" s="6" t="s">
        <v>0</v>
      </c>
      <c r="D8" s="15">
        <f>D20*37.1*6.07</f>
        <v>698110.7000000001</v>
      </c>
      <c r="E8" s="15">
        <f>D8/D19</f>
        <v>239.30027765399515</v>
      </c>
      <c r="F8" s="25">
        <f>D8/D18%</f>
        <v>8.667295114305263</v>
      </c>
    </row>
    <row r="9" spans="1:6" ht="15.75">
      <c r="A9" s="3">
        <v>3</v>
      </c>
      <c r="B9" s="6" t="s">
        <v>23</v>
      </c>
      <c r="C9" s="6" t="s">
        <v>0</v>
      </c>
      <c r="D9" s="15">
        <v>89421</v>
      </c>
      <c r="E9" s="15">
        <f>D9/D19</f>
        <v>30.651972714496278</v>
      </c>
      <c r="F9" s="25">
        <f>D9/D18%</f>
        <v>1.110193836616873</v>
      </c>
    </row>
    <row r="10" spans="1:6" ht="15.75">
      <c r="A10" s="3">
        <v>4</v>
      </c>
      <c r="B10" s="6" t="s">
        <v>19</v>
      </c>
      <c r="C10" s="6" t="s">
        <v>0</v>
      </c>
      <c r="D10" s="15">
        <v>1425209</v>
      </c>
      <c r="E10" s="15">
        <f>D10/D19</f>
        <v>488.5370033935488</v>
      </c>
      <c r="F10" s="25">
        <f>D10/D18%</f>
        <v>17.694481695473065</v>
      </c>
    </row>
    <row r="11" spans="1:6" ht="15.75">
      <c r="A11" s="3">
        <v>5</v>
      </c>
      <c r="B11" s="16" t="s">
        <v>5</v>
      </c>
      <c r="C11" s="6" t="s">
        <v>0</v>
      </c>
      <c r="D11" s="15">
        <f>D10*22%</f>
        <v>313545.98</v>
      </c>
      <c r="E11" s="15">
        <f>D11/D19</f>
        <v>107.47814074658073</v>
      </c>
      <c r="F11" s="25">
        <f>D11/D18%</f>
        <v>3.892785973004074</v>
      </c>
    </row>
    <row r="12" spans="1:6" ht="15.75">
      <c r="A12" s="11">
        <v>6</v>
      </c>
      <c r="B12" s="6" t="s">
        <v>14</v>
      </c>
      <c r="C12" s="6" t="s">
        <v>0</v>
      </c>
      <c r="D12" s="31">
        <v>112340</v>
      </c>
      <c r="E12" s="15">
        <f>D12/D19</f>
        <v>38.50820964590546</v>
      </c>
      <c r="F12" s="25">
        <f>D12/D18%</f>
        <v>1.3947414545301386</v>
      </c>
    </row>
    <row r="13" spans="1:6" ht="15.75">
      <c r="A13" s="11">
        <v>7</v>
      </c>
      <c r="B13" s="17" t="s">
        <v>15</v>
      </c>
      <c r="C13" s="17" t="s">
        <v>0</v>
      </c>
      <c r="D13" s="18">
        <f>SUM(D7:D12)</f>
        <v>5738626.68</v>
      </c>
      <c r="E13" s="19">
        <f>D13/D19</f>
        <v>1967.1020052788535</v>
      </c>
      <c r="F13" s="26">
        <f>D13/D18%</f>
        <v>71.24711164917802</v>
      </c>
    </row>
    <row r="14" spans="1:6" ht="15.75">
      <c r="A14" s="3">
        <v>8</v>
      </c>
      <c r="B14" s="17" t="s">
        <v>11</v>
      </c>
      <c r="C14" s="17" t="s">
        <v>0</v>
      </c>
      <c r="D14" s="19">
        <f>D15+D16</f>
        <v>1656428.7212</v>
      </c>
      <c r="E14" s="28">
        <f>D14/D19</f>
        <v>567.7951260412025</v>
      </c>
      <c r="F14" s="27">
        <f>D14/D18%</f>
        <v>20.56515759241575</v>
      </c>
    </row>
    <row r="15" spans="1:6" ht="47.25">
      <c r="A15" s="9">
        <v>9</v>
      </c>
      <c r="B15" s="20" t="s">
        <v>29</v>
      </c>
      <c r="C15" s="6" t="s">
        <v>0</v>
      </c>
      <c r="D15" s="29">
        <v>1357728.46</v>
      </c>
      <c r="E15" s="15">
        <f>D15/D19</f>
        <v>465.40584101737903</v>
      </c>
      <c r="F15" s="25">
        <f>D15/D18%</f>
        <v>16.85668655116045</v>
      </c>
    </row>
    <row r="16" spans="1:6" ht="15.75">
      <c r="A16" s="8">
        <v>10</v>
      </c>
      <c r="B16" s="6" t="s">
        <v>12</v>
      </c>
      <c r="C16" s="6" t="s">
        <v>0</v>
      </c>
      <c r="D16" s="15">
        <f>D15*22%</f>
        <v>298700.2612</v>
      </c>
      <c r="E16" s="15">
        <f>D16/D19</f>
        <v>102.38928502382339</v>
      </c>
      <c r="F16" s="25">
        <f>D16/D18%</f>
        <v>3.7084710412552995</v>
      </c>
    </row>
    <row r="17" spans="1:6" ht="15.75">
      <c r="A17" s="10">
        <v>11</v>
      </c>
      <c r="B17" s="4" t="s">
        <v>13</v>
      </c>
      <c r="C17" s="4" t="s">
        <v>0</v>
      </c>
      <c r="D17" s="12">
        <v>659484</v>
      </c>
      <c r="E17" s="12">
        <f>D17/D19</f>
        <v>226.05971274808897</v>
      </c>
      <c r="F17" s="22">
        <f>D17/D18%</f>
        <v>8.187730758406213</v>
      </c>
    </row>
    <row r="18" spans="1:6" ht="15.75">
      <c r="A18" s="10">
        <v>12</v>
      </c>
      <c r="B18" s="4" t="s">
        <v>6</v>
      </c>
      <c r="C18" s="4" t="s">
        <v>0</v>
      </c>
      <c r="D18" s="12">
        <f>D13+D14+D17</f>
        <v>8054539.4012</v>
      </c>
      <c r="E18" s="12">
        <f>E13+E14+E17</f>
        <v>2760.956844068145</v>
      </c>
      <c r="F18" s="22">
        <v>100</v>
      </c>
    </row>
    <row r="19" spans="1:6" ht="15.75">
      <c r="A19" s="3">
        <v>13</v>
      </c>
      <c r="B19" s="23" t="s">
        <v>7</v>
      </c>
      <c r="C19" s="23" t="s">
        <v>1</v>
      </c>
      <c r="D19" s="24">
        <v>2917.3</v>
      </c>
      <c r="E19" s="14"/>
      <c r="F19" s="14"/>
    </row>
    <row r="20" spans="1:6" ht="15.75">
      <c r="A20" s="3">
        <v>14</v>
      </c>
      <c r="B20" s="13" t="s">
        <v>8</v>
      </c>
      <c r="C20" s="13" t="s">
        <v>9</v>
      </c>
      <c r="D20" s="14">
        <v>3100</v>
      </c>
      <c r="E20" s="14"/>
      <c r="F20" s="14"/>
    </row>
    <row r="21" spans="1:6" ht="15.75">
      <c r="A21" s="3">
        <v>15</v>
      </c>
      <c r="B21" s="4" t="s">
        <v>20</v>
      </c>
      <c r="C21" s="4" t="s">
        <v>0</v>
      </c>
      <c r="D21" s="12">
        <f>D18/D19</f>
        <v>2760.956844068145</v>
      </c>
      <c r="E21" s="5"/>
      <c r="F21" s="5"/>
    </row>
    <row r="22" spans="1:6" ht="15.75">
      <c r="A22" s="3">
        <v>16</v>
      </c>
      <c r="B22" s="2" t="s">
        <v>16</v>
      </c>
      <c r="C22" s="2" t="s">
        <v>0</v>
      </c>
      <c r="D22" s="5">
        <f>D21*5%</f>
        <v>138.04784220340727</v>
      </c>
      <c r="E22" s="5"/>
      <c r="F22" s="5"/>
    </row>
    <row r="23" spans="1:6" ht="15.75">
      <c r="A23" s="3">
        <v>17</v>
      </c>
      <c r="B23" s="2" t="s">
        <v>28</v>
      </c>
      <c r="C23" s="2" t="s">
        <v>0</v>
      </c>
      <c r="D23" s="5">
        <f>D21+D22</f>
        <v>2899.004686271552</v>
      </c>
      <c r="E23" s="5"/>
      <c r="F23" s="5"/>
    </row>
    <row r="24" spans="1:6" ht="15.75">
      <c r="A24" s="3">
        <v>18</v>
      </c>
      <c r="B24" s="2" t="s">
        <v>2</v>
      </c>
      <c r="C24" s="2" t="s">
        <v>0</v>
      </c>
      <c r="D24" s="5">
        <f>D23*20%</f>
        <v>579.8009372543105</v>
      </c>
      <c r="E24" s="5"/>
      <c r="F24" s="5"/>
    </row>
    <row r="25" spans="1:6" ht="15.75">
      <c r="A25" s="3">
        <v>19</v>
      </c>
      <c r="B25" s="4" t="s">
        <v>21</v>
      </c>
      <c r="C25" s="4" t="s">
        <v>0</v>
      </c>
      <c r="D25" s="12">
        <f>D23+D24</f>
        <v>3478.8056235258628</v>
      </c>
      <c r="E25" s="5"/>
      <c r="F25" s="5"/>
    </row>
    <row r="27" ht="18.75">
      <c r="B27" s="7"/>
    </row>
    <row r="28" spans="2:5" ht="15">
      <c r="B28" t="s">
        <v>24</v>
      </c>
      <c r="E28" t="s">
        <v>25</v>
      </c>
    </row>
  </sheetData>
  <mergeCells count="2">
    <mergeCell ref="B5:D5"/>
    <mergeCell ref="A1:F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2023-10-05T11:20:46Z</dcterms:modified>
  <cp:category/>
  <cp:version/>
  <cp:contentType/>
  <cp:contentStatus/>
</cp:coreProperties>
</file>