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90" activeTab="0"/>
  </bookViews>
  <sheets>
    <sheet name="Лист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<sst xmlns="http://schemas.openxmlformats.org/spreadsheetml/2006/main" count="150" uniqueCount="79">
  <si>
    <t>№ з/п</t>
  </si>
  <si>
    <t>Статті  витрат</t>
  </si>
  <si>
    <t>План витрат, грн.</t>
  </si>
  <si>
    <t>Алгоритм розрахунку</t>
  </si>
  <si>
    <t>І.</t>
  </si>
  <si>
    <t>Прямі матеріальні витрати</t>
  </si>
  <si>
    <t>Витрати на ПММ</t>
  </si>
  <si>
    <t>Запасні частини, матеріали</t>
  </si>
  <si>
    <t>ІІ.</t>
  </si>
  <si>
    <t>Прямі витрати на оплату праці</t>
  </si>
  <si>
    <t xml:space="preserve">Заробітна плата водія, слюсаря </t>
  </si>
  <si>
    <t>заробітна плата водія</t>
  </si>
  <si>
    <t>заробітна плата слюсаря 3 розряду</t>
  </si>
  <si>
    <t>ІІІ.</t>
  </si>
  <si>
    <t>Інші прямі  витрати</t>
  </si>
  <si>
    <t>Амортизація</t>
  </si>
  <si>
    <t>Згідно даних бухобліку</t>
  </si>
  <si>
    <t>ЄСВ</t>
  </si>
  <si>
    <t>IV.</t>
  </si>
  <si>
    <t>Всього прямих витрат:</t>
  </si>
  <si>
    <t>V.</t>
  </si>
  <si>
    <t>Всього  з плановими накопиченнями</t>
  </si>
  <si>
    <t>ПДВ 20%</t>
  </si>
  <si>
    <t>ІХ.</t>
  </si>
  <si>
    <t>Х.</t>
  </si>
  <si>
    <t>ХІ.</t>
  </si>
  <si>
    <t>ХІІ.</t>
  </si>
  <si>
    <t>На бензині 40,00 грн./48,00 грн.</t>
  </si>
  <si>
    <t>Заробітна плата водія за 0,5 години роботи</t>
  </si>
  <si>
    <t>Заробітна плата слюсаря за 0,5 години роботи</t>
  </si>
  <si>
    <t>Загальновиробничі витрати</t>
  </si>
  <si>
    <t>Очистка стоків</t>
  </si>
  <si>
    <t>5 куб. м * 5,00 грн. = 25,00 грн.</t>
  </si>
  <si>
    <t>Планові накопичення 10%</t>
  </si>
  <si>
    <t>Всього витрат виробничої собівартості</t>
  </si>
  <si>
    <t>VІ.</t>
  </si>
  <si>
    <t>VІІ.</t>
  </si>
  <si>
    <t>VIІІ.</t>
  </si>
  <si>
    <t>На газу 18,33 грн.  / 22,00 грн.</t>
  </si>
  <si>
    <t>Накладні витрати 20%</t>
  </si>
  <si>
    <t>311,47 грн. * 10% = 31,15 грн.</t>
  </si>
  <si>
    <t>Всього  вартість 5 куб. м з водовідведенням</t>
  </si>
  <si>
    <t>VІІI.</t>
  </si>
  <si>
    <t>ХІІІ.</t>
  </si>
  <si>
    <t>Всього  вартість 1 куб. м з водовідведенням</t>
  </si>
  <si>
    <t>Автомобіль - ЗІЛ - 130</t>
  </si>
  <si>
    <t>Крістіна ДОРОФЕЄВА</t>
  </si>
  <si>
    <t>№ 
з/п</t>
  </si>
  <si>
    <t>План витрат, 
грн.</t>
  </si>
  <si>
    <t>Всього вартість   1 куб. м, з  ПДВ</t>
  </si>
  <si>
    <t>Всього вартість   5 куб. м з ПДВ</t>
  </si>
  <si>
    <t>Плановий (скоригований)  розрахунок вартості комунальних послуг 
для споживачів із поводженням з побутовими відходами 
(з вивезення  рідких побутових відходів (нечистот) із вигрібних ям) асенізованим автомобілем для населення смт Баришівка вулиць: 
Київський шлях,56; Вишнева, 7; Софіївська, 12, 13</t>
  </si>
  <si>
    <t>План 
витрат, 
грн.</t>
  </si>
  <si>
    <t>8 км * 0,489 л/км + 1,395 л = 
= 5,3 л * 18,33 грн. = 97,27 грн.        Мастила: моторні оливи:
5,3 л * 0,01*2,1 * 36,04 грн. = 
= 4,01 грн., 
Трансмісійні оливи:
5,3 л * 0,01 * 0,25 * 21,67 грн. =
= 0,29 грн.;  
Пластичні матеріали:
5,3 л * 0,01 * 0,25 * 38,50 грн. = 
= 0,51  грн.</t>
  </si>
  <si>
    <t>109,99 грн. * 30%  = 33,00 грн.</t>
  </si>
  <si>
    <t>70,00 грн. * 22 % = 15,40 грн.</t>
  </si>
  <si>
    <t>253,39 грн. * 10 % = 25,34 грн.</t>
  </si>
  <si>
    <t xml:space="preserve">Керуюча справами (секретар) </t>
  </si>
  <si>
    <t xml:space="preserve">Плановий (скоригований) розрахунок вартості комунальних послуг для споживачів із поводженням з побутовими відходами (з вивезення рідких побутових відходів (нечистот) із вигрібних ям) асенізованим автомобілем для населення смт Баришівка </t>
  </si>
  <si>
    <t>12 км * 0,3912 л/км + 1,115 л = 
= 5,8 л *40,00 грн. = 232,38 грн.        Мастила: моторні оливи:
 5,8 л * 0,01*2,1 * 36,04 грн. = 
= 4,39 грн., 
Трансмісійні оливи:
5,8 л * 0,01 * 0,25 * 21,67 грн. = 
= 0,31 грн.;  
Пластичні матеріали:
5,8 л * 0,01 * 0,25 * 38,50 грн. = 
= 0,56  грн.</t>
  </si>
  <si>
    <t>245,55 грн. * 30%  = 73,66 грн.</t>
  </si>
  <si>
    <t>Заробітна плата водія за 
0,6 години роботи</t>
  </si>
  <si>
    <t>Заробітна плата слюсаря за 
0,6 години роботи</t>
  </si>
  <si>
    <t>503,03 грн. * 10 % = 50,64 грн.</t>
  </si>
  <si>
    <t>28,69 грн. * 5 = 143,45 грн.</t>
  </si>
  <si>
    <t>Вартість водовідведення з ПДВ</t>
  </si>
  <si>
    <t>84,00 грн. * 22 % = 18,48 грн.</t>
  </si>
  <si>
    <t>Плановий (скоригований) розрахунок вартості комунальних послуг для споживачів із поводженням з побутовими відходами (з вивезення  рідких побутових відходів (нечистот) із вигрібних ям) асенізованим  автомобілем для населення смт Баришівка</t>
  </si>
  <si>
    <t>120,83 грн. * 30 % = 36,25 грн.</t>
  </si>
  <si>
    <t>12 км * 0,489 л/км + 1,395 л = 
= 5,9 л * 18,33 грн. = 107,56 грн.        Мастила: моторні оливи:
5,9 л * 0,01 * 2,1 * 36,04 грн = 
= 4,46 грн., 
Трансмісійні оливи:
5,9 л * 0,01 * 0,25 * 21,67 грн. = 
= 0,32 грн.;  
Пластичні матеріали: 
5,9 л * 0,01 * 0,25 * 38,50 грн. = 
= 0,58 грн.</t>
  </si>
  <si>
    <t>Заробітна плата водія 
за 0,6 години роботи</t>
  </si>
  <si>
    <t>Заробітна плата слюсаря 
за 0,6 години роботи</t>
  </si>
  <si>
    <t>28,69 грн.* 5 куб. м = 143,45 грн.</t>
  </si>
  <si>
    <t>Всього вартість 5 куб. м з  водовідведенням та з  ПДВ</t>
  </si>
  <si>
    <t>Всього вартість5 куб. м з ПДВ</t>
  </si>
  <si>
    <r>
      <t>Вартість водовідведення з ПДВ, 5 м</t>
    </r>
    <r>
      <rPr>
        <sz val="12"/>
        <color theme="1"/>
        <rFont val="Calibri"/>
        <family val="2"/>
      </rPr>
      <t>³</t>
    </r>
  </si>
  <si>
    <t>Додаток 2
до рішення виконавчого комітету 
Баришівської селищної ради 
від 15.09.2023 № 276</t>
  </si>
  <si>
    <t>Додаток 3
до рішення виконавчого комітету 
Баришівської селищної ради 
від 15.09.2023 № 276</t>
  </si>
  <si>
    <t>Додаток 4
до рішення виконавчого комітету 
Баришівської селищної ради 
від 15.09.2023 № 276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</si>
</sst>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tabSelected="1" workbookViewId="0" topLeftCell="A37">
      <selection activeCell="H54" sqref="H54"/>
    </sheetView>
  </sheetViews>
  <sheetFormatPr defaultColWidth="9.140625" defaultRowHeight="15"/>
  <cols>
    <col min="1" max="1" width="6.421875" style="0" customWidth="1"/>
    <col min="2" max="2" width="37.28125" style="0" customWidth="1"/>
    <col min="3" max="3" width="10.28125" style="0" customWidth="1"/>
    <col min="4" max="4" width="34.421875" style="0" customWidth="1"/>
  </cols>
  <sheetData>
    <row r="1" spans="3:4" ht="75.75" customHeight="1">
      <c r="C1" s="16" t="s">
        <v>76</v>
      </c>
      <c r="D1" s="16"/>
    </row>
    <row r="3" spans="1:4" ht="102" customHeight="1">
      <c r="A3" s="17" t="s">
        <v>51</v>
      </c>
      <c r="B3" s="17"/>
      <c r="C3" s="17"/>
      <c r="D3" s="17"/>
    </row>
    <row r="4" spans="2:4" ht="18.75">
      <c r="B4" s="6" t="s">
        <v>45</v>
      </c>
      <c r="C4" s="15" t="s">
        <v>38</v>
      </c>
      <c r="D4" s="15"/>
    </row>
    <row r="5" ht="6.75" customHeight="1"/>
    <row r="6" spans="1:4" ht="47.25">
      <c r="A6" s="7" t="s">
        <v>47</v>
      </c>
      <c r="B6" s="7" t="s">
        <v>1</v>
      </c>
      <c r="C6" s="7" t="s">
        <v>52</v>
      </c>
      <c r="D6" s="7" t="s">
        <v>3</v>
      </c>
    </row>
    <row r="7" spans="1:4" ht="15.75">
      <c r="A7" s="7" t="s">
        <v>4</v>
      </c>
      <c r="B7" s="7" t="s">
        <v>5</v>
      </c>
      <c r="C7" s="7">
        <f>C8+C9</f>
        <v>135.07999999999998</v>
      </c>
      <c r="D7" s="7"/>
    </row>
    <row r="8" spans="1:4" ht="173.25">
      <c r="A8" s="7"/>
      <c r="B8" s="7" t="s">
        <v>6</v>
      </c>
      <c r="C8" s="7">
        <v>102.08</v>
      </c>
      <c r="D8" s="7" t="s">
        <v>53</v>
      </c>
    </row>
    <row r="9" spans="1:4" ht="15.75">
      <c r="A9" s="7"/>
      <c r="B9" s="7" t="s">
        <v>7</v>
      </c>
      <c r="C9" s="7">
        <v>33</v>
      </c>
      <c r="D9" s="7" t="s">
        <v>54</v>
      </c>
    </row>
    <row r="10" spans="1:4" ht="15.75">
      <c r="A10" s="7" t="s">
        <v>8</v>
      </c>
      <c r="B10" s="7" t="s">
        <v>9</v>
      </c>
      <c r="C10" s="8">
        <f>C11+C12</f>
        <v>70</v>
      </c>
      <c r="D10" s="7" t="s">
        <v>10</v>
      </c>
    </row>
    <row r="11" spans="1:4" ht="33.75" customHeight="1">
      <c r="A11" s="7"/>
      <c r="B11" s="7" t="s">
        <v>11</v>
      </c>
      <c r="C11" s="7">
        <v>35.82</v>
      </c>
      <c r="D11" s="7" t="s">
        <v>28</v>
      </c>
    </row>
    <row r="12" spans="1:4" ht="31.5">
      <c r="A12" s="7"/>
      <c r="B12" s="7" t="s">
        <v>12</v>
      </c>
      <c r="C12" s="7">
        <v>34.18</v>
      </c>
      <c r="D12" s="7" t="s">
        <v>29</v>
      </c>
    </row>
    <row r="13" spans="1:4" ht="15.75">
      <c r="A13" s="7" t="s">
        <v>13</v>
      </c>
      <c r="B13" s="7" t="s">
        <v>14</v>
      </c>
      <c r="C13" s="7">
        <f>C14+C15</f>
        <v>23.310000000000002</v>
      </c>
      <c r="D13" s="7"/>
    </row>
    <row r="14" spans="1:4" ht="15.75">
      <c r="A14" s="7"/>
      <c r="B14" s="7" t="s">
        <v>15</v>
      </c>
      <c r="C14" s="7">
        <v>7.91</v>
      </c>
      <c r="D14" s="7" t="s">
        <v>16</v>
      </c>
    </row>
    <row r="15" spans="1:4" ht="15.75">
      <c r="A15" s="7"/>
      <c r="B15" s="7" t="s">
        <v>17</v>
      </c>
      <c r="C15" s="7">
        <v>15.4</v>
      </c>
      <c r="D15" s="7" t="s">
        <v>55</v>
      </c>
    </row>
    <row r="16" spans="1:4" ht="15.75">
      <c r="A16" s="7" t="s">
        <v>18</v>
      </c>
      <c r="B16" s="7" t="s">
        <v>19</v>
      </c>
      <c r="C16" s="8">
        <f>C7+C10+C13</f>
        <v>228.39</v>
      </c>
      <c r="D16" s="7"/>
    </row>
    <row r="17" spans="1:4" ht="15.75">
      <c r="A17" s="7"/>
      <c r="B17" s="7" t="s">
        <v>30</v>
      </c>
      <c r="C17" s="8">
        <f>C18</f>
        <v>25</v>
      </c>
      <c r="D17" s="7"/>
    </row>
    <row r="18" spans="1:4" ht="15.75">
      <c r="A18" s="7" t="s">
        <v>20</v>
      </c>
      <c r="B18" s="7" t="s">
        <v>31</v>
      </c>
      <c r="C18" s="8">
        <v>25</v>
      </c>
      <c r="D18" s="7" t="s">
        <v>32</v>
      </c>
    </row>
    <row r="19" spans="1:4" ht="31.5">
      <c r="A19" s="7" t="s">
        <v>35</v>
      </c>
      <c r="B19" s="7" t="s">
        <v>34</v>
      </c>
      <c r="C19" s="8">
        <f>C7+C10+C13+C17</f>
        <v>253.39</v>
      </c>
      <c r="D19" s="7"/>
    </row>
    <row r="20" spans="1:4" ht="15.75">
      <c r="A20" s="7" t="s">
        <v>36</v>
      </c>
      <c r="B20" s="7" t="s">
        <v>33</v>
      </c>
      <c r="C20" s="7">
        <v>25.34</v>
      </c>
      <c r="D20" s="7" t="s">
        <v>56</v>
      </c>
    </row>
    <row r="21" spans="1:4" ht="31.5">
      <c r="A21" s="7" t="s">
        <v>37</v>
      </c>
      <c r="B21" s="7" t="s">
        <v>21</v>
      </c>
      <c r="C21" s="8">
        <f>C19+C20</f>
        <v>278.72999999999996</v>
      </c>
      <c r="D21" s="7"/>
    </row>
    <row r="22" spans="1:4" ht="15.75">
      <c r="A22" s="7" t="s">
        <v>23</v>
      </c>
      <c r="B22" s="7" t="s">
        <v>22</v>
      </c>
      <c r="C22" s="8">
        <f>C21*0.2</f>
        <v>55.745999999999995</v>
      </c>
      <c r="D22" s="7"/>
    </row>
    <row r="23" spans="1:4" ht="15.75">
      <c r="A23" s="7" t="s">
        <v>24</v>
      </c>
      <c r="B23" s="7" t="s">
        <v>50</v>
      </c>
      <c r="C23" s="8">
        <f>C21+C22</f>
        <v>334.47599999999994</v>
      </c>
      <c r="D23" s="7"/>
    </row>
    <row r="24" spans="1:4" ht="15.75">
      <c r="A24" s="7" t="s">
        <v>25</v>
      </c>
      <c r="B24" s="7" t="s">
        <v>49</v>
      </c>
      <c r="C24" s="8">
        <f>C23/5</f>
        <v>66.89519999999999</v>
      </c>
      <c r="D24" s="7"/>
    </row>
    <row r="26" spans="1:4" ht="18.75">
      <c r="A26" s="15" t="s">
        <v>57</v>
      </c>
      <c r="B26" s="15"/>
      <c r="C26" s="6"/>
      <c r="D26" s="5" t="s">
        <v>46</v>
      </c>
    </row>
    <row r="27" spans="3:4" ht="77.25" customHeight="1">
      <c r="C27" s="16" t="s">
        <v>77</v>
      </c>
      <c r="D27" s="18"/>
    </row>
    <row r="29" spans="1:4" ht="78.75" customHeight="1">
      <c r="A29" s="17" t="s">
        <v>58</v>
      </c>
      <c r="B29" s="17"/>
      <c r="C29" s="17"/>
      <c r="D29" s="17"/>
    </row>
    <row r="30" spans="1:4" ht="18.75">
      <c r="A30" s="9"/>
      <c r="B30" s="6" t="s">
        <v>45</v>
      </c>
      <c r="C30" s="19" t="s">
        <v>27</v>
      </c>
      <c r="D30" s="19"/>
    </row>
    <row r="31" spans="1:4" ht="6.75" customHeight="1">
      <c r="A31" s="9"/>
      <c r="B31" s="9"/>
      <c r="C31" s="10"/>
      <c r="D31" s="10"/>
    </row>
    <row r="32" spans="1:4" ht="47.25">
      <c r="A32" s="7" t="s">
        <v>0</v>
      </c>
      <c r="B32" s="7" t="s">
        <v>1</v>
      </c>
      <c r="C32" s="7" t="s">
        <v>48</v>
      </c>
      <c r="D32" s="7" t="s">
        <v>3</v>
      </c>
    </row>
    <row r="33" spans="1:4" ht="15.75">
      <c r="A33" s="7" t="s">
        <v>4</v>
      </c>
      <c r="B33" s="7" t="s">
        <v>5</v>
      </c>
      <c r="C33" s="8">
        <f>C34+C35</f>
        <v>311.29999999999995</v>
      </c>
      <c r="D33" s="7"/>
    </row>
    <row r="34" spans="1:4" ht="173.25">
      <c r="A34" s="7"/>
      <c r="B34" s="7" t="s">
        <v>6</v>
      </c>
      <c r="C34" s="8">
        <v>237.64</v>
      </c>
      <c r="D34" s="7" t="s">
        <v>59</v>
      </c>
    </row>
    <row r="35" spans="1:4" ht="15.75">
      <c r="A35" s="7"/>
      <c r="B35" s="7" t="s">
        <v>7</v>
      </c>
      <c r="C35" s="8">
        <v>73.66</v>
      </c>
      <c r="D35" s="7" t="s">
        <v>60</v>
      </c>
    </row>
    <row r="36" spans="1:4" ht="15.75">
      <c r="A36" s="7" t="s">
        <v>8</v>
      </c>
      <c r="B36" s="7" t="s">
        <v>9</v>
      </c>
      <c r="C36" s="8">
        <f>C37+C38</f>
        <v>84</v>
      </c>
      <c r="D36" s="7" t="s">
        <v>10</v>
      </c>
    </row>
    <row r="37" spans="1:4" ht="31.5">
      <c r="A37" s="7"/>
      <c r="B37" s="7" t="s">
        <v>11</v>
      </c>
      <c r="C37" s="8">
        <v>42.98</v>
      </c>
      <c r="D37" s="7" t="s">
        <v>61</v>
      </c>
    </row>
    <row r="38" spans="1:4" ht="27" customHeight="1">
      <c r="A38" s="7"/>
      <c r="B38" s="7" t="s">
        <v>12</v>
      </c>
      <c r="C38" s="8">
        <v>41.02</v>
      </c>
      <c r="D38" s="7" t="s">
        <v>62</v>
      </c>
    </row>
    <row r="39" spans="1:4" ht="15.75">
      <c r="A39" s="7" t="s">
        <v>13</v>
      </c>
      <c r="B39" s="7" t="s">
        <v>14</v>
      </c>
      <c r="C39" s="8">
        <f>C40+C41</f>
        <v>26.39</v>
      </c>
      <c r="D39" s="7"/>
    </row>
    <row r="40" spans="1:4" ht="15.75">
      <c r="A40" s="7"/>
      <c r="B40" s="7" t="s">
        <v>15</v>
      </c>
      <c r="C40" s="8">
        <v>7.91</v>
      </c>
      <c r="D40" s="7" t="s">
        <v>16</v>
      </c>
    </row>
    <row r="41" spans="1:4" ht="15.75">
      <c r="A41" s="7"/>
      <c r="B41" s="7" t="s">
        <v>17</v>
      </c>
      <c r="C41" s="8">
        <v>18.48</v>
      </c>
      <c r="D41" s="7" t="s">
        <v>66</v>
      </c>
    </row>
    <row r="42" spans="1:4" ht="15.75">
      <c r="A42" s="7" t="s">
        <v>18</v>
      </c>
      <c r="B42" s="7" t="s">
        <v>19</v>
      </c>
      <c r="C42" s="8">
        <f>C33+C36+C39</f>
        <v>421.68999999999994</v>
      </c>
      <c r="D42" s="7"/>
    </row>
    <row r="43" spans="1:4" ht="15.75">
      <c r="A43" s="7" t="s">
        <v>20</v>
      </c>
      <c r="B43" s="7" t="s">
        <v>39</v>
      </c>
      <c r="C43" s="8">
        <v>84.34</v>
      </c>
      <c r="D43" s="7"/>
    </row>
    <row r="44" spans="1:4" ht="31.5">
      <c r="A44" s="7" t="s">
        <v>35</v>
      </c>
      <c r="B44" s="7" t="s">
        <v>34</v>
      </c>
      <c r="C44" s="8">
        <f>C42+C43</f>
        <v>506.03</v>
      </c>
      <c r="D44" s="7"/>
    </row>
    <row r="45" spans="1:4" ht="15.75">
      <c r="A45" s="7" t="s">
        <v>36</v>
      </c>
      <c r="B45" s="7" t="s">
        <v>33</v>
      </c>
      <c r="C45" s="8">
        <v>50.64</v>
      </c>
      <c r="D45" s="7" t="s">
        <v>63</v>
      </c>
    </row>
    <row r="46" spans="1:4" ht="21.75" customHeight="1">
      <c r="A46" s="7" t="s">
        <v>42</v>
      </c>
      <c r="B46" s="7" t="s">
        <v>21</v>
      </c>
      <c r="C46" s="8">
        <f>C44+C45</f>
        <v>556.67</v>
      </c>
      <c r="D46" s="7"/>
    </row>
    <row r="47" spans="1:4" ht="15.75">
      <c r="A47" s="7" t="s">
        <v>23</v>
      </c>
      <c r="B47" s="7" t="s">
        <v>22</v>
      </c>
      <c r="C47" s="8">
        <f>C46*0.2</f>
        <v>111.334</v>
      </c>
      <c r="D47" s="7"/>
    </row>
    <row r="48" spans="1:4" ht="15.75">
      <c r="A48" s="7" t="s">
        <v>24</v>
      </c>
      <c r="B48" s="7" t="s">
        <v>50</v>
      </c>
      <c r="C48" s="8">
        <f>C46+C47</f>
        <v>668.0039999999999</v>
      </c>
      <c r="D48" s="7"/>
    </row>
    <row r="49" spans="1:4" ht="15.75">
      <c r="A49" s="7" t="s">
        <v>25</v>
      </c>
      <c r="B49" s="7" t="s">
        <v>65</v>
      </c>
      <c r="C49" s="8">
        <v>143.45</v>
      </c>
      <c r="D49" s="7" t="s">
        <v>64</v>
      </c>
    </row>
    <row r="50" spans="1:4" ht="31.5">
      <c r="A50" s="7" t="s">
        <v>26</v>
      </c>
      <c r="B50" s="11" t="s">
        <v>41</v>
      </c>
      <c r="C50" s="12">
        <f>C48+C49</f>
        <v>811.454</v>
      </c>
      <c r="D50" s="13"/>
    </row>
    <row r="51" spans="1:4" ht="31.5">
      <c r="A51" s="13" t="s">
        <v>43</v>
      </c>
      <c r="B51" s="11" t="s">
        <v>44</v>
      </c>
      <c r="C51" s="12">
        <v>162.29</v>
      </c>
      <c r="D51" s="14"/>
    </row>
    <row r="53" spans="1:4" ht="18.75">
      <c r="A53" s="15" t="s">
        <v>57</v>
      </c>
      <c r="B53" s="15"/>
      <c r="C53" s="6"/>
      <c r="D53" s="5" t="s">
        <v>46</v>
      </c>
    </row>
    <row r="54" spans="3:4" ht="74.25" customHeight="1">
      <c r="C54" s="16" t="s">
        <v>78</v>
      </c>
      <c r="D54" s="18"/>
    </row>
    <row r="56" spans="1:4" ht="73.5" customHeight="1">
      <c r="A56" s="17" t="s">
        <v>67</v>
      </c>
      <c r="B56" s="17"/>
      <c r="C56" s="17"/>
      <c r="D56" s="17"/>
    </row>
    <row r="57" spans="2:4" ht="18.75">
      <c r="B57" s="6" t="s">
        <v>45</v>
      </c>
      <c r="C57" s="15" t="s">
        <v>38</v>
      </c>
      <c r="D57" s="15"/>
    </row>
    <row r="59" spans="1:4" ht="47.25">
      <c r="A59" s="7" t="s">
        <v>0</v>
      </c>
      <c r="B59" s="7" t="s">
        <v>1</v>
      </c>
      <c r="C59" s="7" t="s">
        <v>2</v>
      </c>
      <c r="D59" s="7" t="s">
        <v>3</v>
      </c>
    </row>
    <row r="60" spans="1:4" ht="15.75">
      <c r="A60" s="7" t="s">
        <v>4</v>
      </c>
      <c r="B60" s="7" t="s">
        <v>5</v>
      </c>
      <c r="C60" s="8">
        <f>C61+C62</f>
        <v>149.17000000000002</v>
      </c>
      <c r="D60" s="7"/>
    </row>
    <row r="61" spans="1:4" ht="173.25">
      <c r="A61" s="7"/>
      <c r="B61" s="7" t="s">
        <v>6</v>
      </c>
      <c r="C61" s="8">
        <v>112.92</v>
      </c>
      <c r="D61" s="7" t="s">
        <v>69</v>
      </c>
    </row>
    <row r="62" spans="1:4" ht="15.75">
      <c r="A62" s="7"/>
      <c r="B62" s="7" t="s">
        <v>7</v>
      </c>
      <c r="C62" s="8">
        <v>36.25</v>
      </c>
      <c r="D62" s="7" t="s">
        <v>68</v>
      </c>
    </row>
    <row r="63" spans="1:4" ht="15.75">
      <c r="A63" s="7" t="s">
        <v>8</v>
      </c>
      <c r="B63" s="7" t="s">
        <v>9</v>
      </c>
      <c r="C63" s="8">
        <f>C64+C65</f>
        <v>84</v>
      </c>
      <c r="D63" s="7" t="s">
        <v>10</v>
      </c>
    </row>
    <row r="64" spans="1:4" ht="31.5">
      <c r="A64" s="7"/>
      <c r="B64" s="7" t="s">
        <v>11</v>
      </c>
      <c r="C64" s="8">
        <v>42.98</v>
      </c>
      <c r="D64" s="7" t="s">
        <v>70</v>
      </c>
    </row>
    <row r="65" spans="1:4" ht="31.5">
      <c r="A65" s="7"/>
      <c r="B65" s="7" t="s">
        <v>12</v>
      </c>
      <c r="C65" s="8">
        <v>41.02</v>
      </c>
      <c r="D65" s="7" t="s">
        <v>71</v>
      </c>
    </row>
    <row r="66" spans="1:4" ht="15.75">
      <c r="A66" s="7" t="s">
        <v>13</v>
      </c>
      <c r="B66" s="7" t="s">
        <v>14</v>
      </c>
      <c r="C66" s="8">
        <f>C67+C68</f>
        <v>26.39</v>
      </c>
      <c r="D66" s="7"/>
    </row>
    <row r="67" spans="1:4" ht="15.75">
      <c r="A67" s="7"/>
      <c r="B67" s="7" t="s">
        <v>15</v>
      </c>
      <c r="C67" s="8">
        <v>7.91</v>
      </c>
      <c r="D67" s="7" t="s">
        <v>16</v>
      </c>
    </row>
    <row r="68" spans="1:4" ht="15.75">
      <c r="A68" s="7"/>
      <c r="B68" s="7" t="s">
        <v>17</v>
      </c>
      <c r="C68" s="8">
        <v>18.48</v>
      </c>
      <c r="D68" s="7" t="s">
        <v>66</v>
      </c>
    </row>
    <row r="69" spans="1:4" ht="15.75">
      <c r="A69" s="7" t="s">
        <v>18</v>
      </c>
      <c r="B69" s="7" t="s">
        <v>19</v>
      </c>
      <c r="C69" s="8">
        <f>C60+C63+C66</f>
        <v>259.56</v>
      </c>
      <c r="D69" s="7"/>
    </row>
    <row r="70" spans="1:4" ht="15.75">
      <c r="A70" s="7" t="s">
        <v>20</v>
      </c>
      <c r="B70" s="7" t="s">
        <v>39</v>
      </c>
      <c r="C70" s="8">
        <f>C69*0.2</f>
        <v>51.912000000000006</v>
      </c>
      <c r="D70" s="7"/>
    </row>
    <row r="71" spans="1:4" ht="28.5" customHeight="1">
      <c r="A71" s="7" t="s">
        <v>35</v>
      </c>
      <c r="B71" s="7" t="s">
        <v>34</v>
      </c>
      <c r="C71" s="8">
        <f>C69+C70</f>
        <v>311.472</v>
      </c>
      <c r="D71" s="7"/>
    </row>
    <row r="72" spans="1:4" ht="15.75">
      <c r="A72" s="7" t="s">
        <v>36</v>
      </c>
      <c r="B72" s="7" t="s">
        <v>33</v>
      </c>
      <c r="C72" s="8">
        <v>31.15</v>
      </c>
      <c r="D72" s="7" t="s">
        <v>40</v>
      </c>
    </row>
    <row r="73" spans="1:4" ht="18.75" customHeight="1">
      <c r="A73" s="7" t="s">
        <v>37</v>
      </c>
      <c r="B73" s="7" t="s">
        <v>21</v>
      </c>
      <c r="C73" s="8">
        <f>C71+C72</f>
        <v>342.62199999999996</v>
      </c>
      <c r="D73" s="7"/>
    </row>
    <row r="74" spans="1:4" ht="15.75">
      <c r="A74" s="7" t="s">
        <v>23</v>
      </c>
      <c r="B74" s="7" t="s">
        <v>22</v>
      </c>
      <c r="C74" s="8">
        <f>C73*0.2</f>
        <v>68.5244</v>
      </c>
      <c r="D74" s="7"/>
    </row>
    <row r="75" spans="1:4" ht="15.75">
      <c r="A75" s="7" t="s">
        <v>24</v>
      </c>
      <c r="B75" s="7" t="s">
        <v>74</v>
      </c>
      <c r="C75" s="8">
        <f>C73+C74</f>
        <v>411.14639999999997</v>
      </c>
      <c r="D75" s="7"/>
    </row>
    <row r="76" spans="1:4" ht="15.75">
      <c r="A76" s="7" t="s">
        <v>25</v>
      </c>
      <c r="B76" s="7" t="s">
        <v>75</v>
      </c>
      <c r="C76" s="8">
        <v>143.45</v>
      </c>
      <c r="D76" s="7" t="s">
        <v>72</v>
      </c>
    </row>
    <row r="77" spans="1:4" ht="31.5">
      <c r="A77" s="13" t="s">
        <v>26</v>
      </c>
      <c r="B77" s="7" t="s">
        <v>73</v>
      </c>
      <c r="C77" s="12">
        <f>C75+C76</f>
        <v>554.5963999999999</v>
      </c>
      <c r="D77" s="13"/>
    </row>
    <row r="78" spans="1:4" ht="31.5">
      <c r="A78" s="13" t="s">
        <v>43</v>
      </c>
      <c r="B78" s="11" t="s">
        <v>44</v>
      </c>
      <c r="C78" s="12">
        <f>C77/5</f>
        <v>110.91927999999999</v>
      </c>
      <c r="D78" s="14"/>
    </row>
    <row r="79" spans="1:2" ht="15">
      <c r="A79" s="3"/>
      <c r="B79" s="4"/>
    </row>
    <row r="80" spans="1:4" ht="18.75">
      <c r="A80" s="15" t="s">
        <v>57</v>
      </c>
      <c r="B80" s="15"/>
      <c r="C80" s="6"/>
      <c r="D80" s="5" t="s">
        <v>46</v>
      </c>
    </row>
    <row r="81" spans="2:4" ht="15">
      <c r="B81" s="1"/>
      <c r="C81" s="1"/>
      <c r="D81" s="1"/>
    </row>
    <row r="82" spans="2:4" ht="15">
      <c r="B82" s="1"/>
      <c r="C82" s="1"/>
      <c r="D82" s="1"/>
    </row>
    <row r="83" spans="2:4" ht="15">
      <c r="B83" s="2"/>
      <c r="C83" s="2"/>
      <c r="D83" s="2"/>
    </row>
    <row r="84" spans="2:4" ht="15">
      <c r="B84" s="1"/>
      <c r="C84" s="1"/>
      <c r="D84" s="1"/>
    </row>
  </sheetData>
  <mergeCells count="12">
    <mergeCell ref="C57:D57"/>
    <mergeCell ref="A80:B80"/>
    <mergeCell ref="C1:D1"/>
    <mergeCell ref="A3:D3"/>
    <mergeCell ref="C4:D4"/>
    <mergeCell ref="A26:B26"/>
    <mergeCell ref="C27:D27"/>
    <mergeCell ref="A29:D29"/>
    <mergeCell ref="C30:D30"/>
    <mergeCell ref="A53:B53"/>
    <mergeCell ref="C54:D54"/>
    <mergeCell ref="A56:D56"/>
  </mergeCells>
  <printOptions/>
  <pageMargins left="0.9448818897637796" right="0.2755905511811024" top="0.35433070866141736" bottom="0.472440944881889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2023-09-20T10:57:39Z</dcterms:modified>
  <cp:category/>
  <cp:version/>
  <cp:contentType/>
  <cp:contentStatus/>
</cp:coreProperties>
</file>