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22" firstSheet="2" activeTab="2"/>
  </bookViews>
  <sheets>
    <sheet name="temp" sheetId="1" state="hidden" r:id="rId1"/>
    <sheet name="pr" sheetId="2" state="hidden" r:id="rId2"/>
    <sheet name="д1_оз" sheetId="3" r:id="rId3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2">'д1_оз'!$A$1:$P$133</definedName>
  </definedNames>
  <calcPr fullCalcOnLoad="1"/>
</workbook>
</file>

<file path=xl/sharedStrings.xml><?xml version="1.0" encoding="utf-8"?>
<sst xmlns="http://schemas.openxmlformats.org/spreadsheetml/2006/main" count="570" uniqueCount="412">
  <si>
    <t>Фонарик</t>
  </si>
  <si>
    <t>Ліхтарик</t>
  </si>
  <si>
    <t>Тиски слес.чугун.</t>
  </si>
  <si>
    <t>Противогаз ПШ-1</t>
  </si>
  <si>
    <t>Пояс ПЛ-2 спасательний</t>
  </si>
  <si>
    <t>Блок контролю полум"я розпалу на електродах</t>
  </si>
  <si>
    <t>Блок контролю полум"я і розпалу БКПР-П</t>
  </si>
  <si>
    <t>Перетворювач наявності полум"я ПНП-М</t>
  </si>
  <si>
    <t xml:space="preserve">Часи  </t>
  </si>
  <si>
    <t>Електролічильник</t>
  </si>
  <si>
    <t>Калькулятор Brilliant BS-720</t>
  </si>
  <si>
    <t>Манометр ДМ</t>
  </si>
  <si>
    <t>Ящик для шлаку</t>
  </si>
  <si>
    <t>Водонагрівач "Вектор" 80л</t>
  </si>
  <si>
    <t>Вентилятор осьовий</t>
  </si>
  <si>
    <t>Електрорубанок Einhell BT-PL 750, 750 Вт, 16500об/хв., 82мм, 3,1кг</t>
  </si>
  <si>
    <t>Лобзік «Фіолент» ПМУ-600</t>
  </si>
  <si>
    <t>Шуруповерт електричний</t>
  </si>
  <si>
    <t>Фрезер «Фіолент» 1,1 кВт</t>
  </si>
  <si>
    <t>Стрічкова шліфмашина</t>
  </si>
  <si>
    <t>Комплект ВЦ-4-75, №2,5,  лів.90,  0,37кВт</t>
  </si>
  <si>
    <t>01-02р.</t>
  </si>
  <si>
    <t>02-04р.</t>
  </si>
  <si>
    <t>12-07р.</t>
  </si>
  <si>
    <t>09-09р.</t>
  </si>
  <si>
    <t>04-10р.</t>
  </si>
  <si>
    <t>11-10р.</t>
  </si>
  <si>
    <t>01-12р.</t>
  </si>
  <si>
    <t>10-12р.</t>
  </si>
  <si>
    <t>01-2015р.</t>
  </si>
  <si>
    <t>Кавник</t>
  </si>
  <si>
    <t>Тельфер ручний</t>
  </si>
  <si>
    <t>Бензопилка Олео</t>
  </si>
  <si>
    <t>113 рахунок</t>
  </si>
  <si>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</si>
  <si>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</si>
  <si>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</si>
  <si>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</si>
  <si>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</si>
  <si>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</si>
  <si>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</si>
  <si>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</si>
  <si>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</si>
  <si>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</si>
  <si>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</si>
  <si>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</si>
  <si>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</si>
  <si>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</si>
  <si>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</si>
  <si>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</si>
  <si>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</si>
  <si>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</si>
  <si>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</si>
  <si>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</si>
  <si>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</si>
  <si>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</si>
  <si>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</si>
  <si>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</si>
  <si>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</si>
  <si>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</si>
  <si>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</si>
  <si>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</si>
  <si>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</si>
  <si>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</si>
  <si>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</si>
  <si>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</si>
  <si>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</si>
  <si>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</si>
  <si>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</si>
  <si>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</si>
  <si>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</si>
  <si>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</si>
  <si>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</si>
  <si>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</si>
  <si>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</si>
  <si>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</si>
  <si>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</si>
  <si>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</si>
  <si>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</si>
  <si>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</si>
  <si>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</si>
  <si>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</si>
  <si>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</si>
  <si>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</si>
  <si>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</si>
  <si>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</si>
  <si>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</si>
  <si>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</si>
  <si>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</si>
  <si>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</si>
  <si>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</si>
  <si>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</si>
  <si>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</si>
  <si>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</si>
  <si>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</si>
  <si>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</si>
  <si>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</si>
  <si>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</si>
  <si>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</si>
  <si>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</si>
  <si>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</si>
  <si>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</si>
  <si>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</si>
  <si>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</si>
  <si>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</si>
  <si>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</si>
  <si>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</si>
  <si>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</si>
  <si>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</si>
  <si>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</si>
  <si>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</si>
  <si>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</si>
  <si>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</si>
  <si>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</si>
  <si>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</si>
  <si>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</si>
  <si>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</si>
  <si>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</si>
  <si>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</si>
  <si>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</si>
  <si>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</si>
  <si>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</si>
  <si>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</si>
  <si>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</si>
  <si>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</si>
  <si>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</si>
  <si>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</si>
  <si>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</si>
  <si>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</si>
  <si>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</si>
  <si>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</si>
  <si>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</si>
  <si>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</si>
  <si>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</si>
  <si>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</si>
  <si>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</si>
  <si>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</si>
  <si>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</si>
  <si>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</si>
  <si>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</si>
  <si>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</si>
  <si>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</si>
  <si>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</si>
  <si>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</si>
  <si>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</si>
  <si>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</si>
  <si>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</si>
  <si>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</si>
  <si>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</si>
  <si>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</si>
  <si>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</si>
  <si>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</si>
  <si>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</si>
  <si>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</si>
  <si>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</si>
  <si>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</si>
  <si>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</si>
  <si>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</si>
  <si>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</si>
  <si>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</si>
  <si>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</si>
  <si>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</si>
  <si>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</si>
  <si>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</si>
  <si>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</si>
  <si>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</si>
  <si>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</si>
  <si>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</si>
  <si>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</si>
  <si>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</si>
  <si>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</si>
  <si>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</si>
  <si>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</si>
  <si>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</si>
  <si>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</si>
  <si>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</si>
  <si>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</si>
  <si>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</si>
  <si>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</si>
  <si>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</si>
  <si>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</si>
  <si>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</si>
  <si>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</si>
  <si>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</si>
  <si>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</si>
  <si>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</si>
  <si>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</si>
  <si>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</si>
  <si>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</si>
  <si>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</si>
  <si>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</si>
  <si>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</si>
  <si>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</si>
  <si>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</si>
  <si>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</si>
  <si>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</si>
  <si>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</si>
  <si>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</si>
  <si>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</si>
  <si>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</si>
  <si>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</si>
  <si>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</si>
  <si>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</si>
  <si>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</si>
  <si>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</si>
  <si>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</si>
  <si>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</si>
  <si>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</si>
  <si>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</si>
  <si>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</si>
  <si>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</si>
  <si>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</si>
  <si>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</si>
  <si>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</si>
  <si>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</si>
  <si>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</si>
  <si>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</si>
  <si>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</si>
  <si>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</si>
  <si>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</si>
  <si>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</si>
  <si>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</si>
  <si>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</si>
  <si>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</si>
  <si>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</si>
  <si>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</si>
  <si>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</si>
  <si>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</si>
  <si>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</si>
  <si>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</si>
  <si>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</si>
  <si>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</si>
  <si>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</si>
  <si>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</si>
  <si>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</si>
  <si>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</si>
  <si>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</si>
  <si>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</si>
  <si>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</si>
  <si>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</si>
  <si>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</si>
  <si>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</si>
  <si>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</si>
  <si>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</si>
  <si>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</si>
  <si>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</si>
  <si>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</si>
  <si>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</si>
  <si>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</si>
  <si>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</si>
  <si>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</si>
  <si>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</si>
  <si>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</si>
  <si>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</si>
  <si>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</si>
  <si>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</si>
  <si>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</si>
  <si>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</si>
  <si>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</si>
  <si>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</si>
  <si>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</si>
  <si>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</si>
  <si>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</si>
  <si>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</si>
  <si>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</si>
  <si>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</si>
  <si>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</si>
  <si>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</si>
  <si>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</si>
  <si>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</si>
  <si>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</si>
  <si>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</si>
  <si>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</si>
  <si>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</si>
  <si>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</si>
  <si>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</si>
  <si>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</si>
  <si>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</si>
  <si>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</si>
  <si>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</si>
  <si>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</si>
  <si>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РАЗОМ</t>
  </si>
  <si>
    <t>103 рахунок</t>
  </si>
  <si>
    <t>01.09.2002</t>
  </si>
  <si>
    <t>шт.</t>
  </si>
  <si>
    <t>104 рахунок</t>
  </si>
  <si>
    <t>01.09.2001</t>
  </si>
  <si>
    <t>01.02.2009</t>
  </si>
  <si>
    <t>інвентарний/ номенклатурний</t>
  </si>
  <si>
    <t>106 рахунок</t>
  </si>
  <si>
    <t>Стільці</t>
  </si>
  <si>
    <t>Холодильник</t>
  </si>
  <si>
    <t>01.12.2001</t>
  </si>
  <si>
    <t>01.11.1998</t>
  </si>
  <si>
    <t>м.п.</t>
  </si>
  <si>
    <t>09-13р.</t>
  </si>
  <si>
    <t>01.09.1982</t>
  </si>
  <si>
    <t>01.08.1999</t>
  </si>
  <si>
    <t>01.09.1991</t>
  </si>
  <si>
    <t>01.10.2003</t>
  </si>
  <si>
    <t>01.06.2004</t>
  </si>
  <si>
    <t>Будівля котельні по вул. Софіївська, 34</t>
  </si>
  <si>
    <t>Котельня по вул. Софіївська, 34</t>
  </si>
  <si>
    <t>Гараж по вул. Софіївська, 34</t>
  </si>
  <si>
    <t>Тепломережі котельні по вул. Софіївська, 34</t>
  </si>
  <si>
    <t>Огорожа по вул. Софіївська, 34</t>
  </si>
  <si>
    <t>Благоустрій котельні по вул. Софіївська, 34</t>
  </si>
  <si>
    <t>07-10р.</t>
  </si>
  <si>
    <t>Станок заточний</t>
  </si>
  <si>
    <t>Котел КБНГ-2,5</t>
  </si>
  <si>
    <t>31.12.2008</t>
  </si>
  <si>
    <t>-</t>
  </si>
  <si>
    <t>01.03.2010</t>
  </si>
  <si>
    <t>09-2016р.</t>
  </si>
  <si>
    <t>Система відеоспостереження</t>
  </si>
  <si>
    <t>03-2015р.</t>
  </si>
  <si>
    <t>Котел КВР-800 СТС з додатковим обладнанням</t>
  </si>
  <si>
    <t>Бетономешалка</t>
  </si>
  <si>
    <t>01.04.1999</t>
  </si>
  <si>
    <t>Газообладнання ШРП</t>
  </si>
  <si>
    <t>01.02.1990</t>
  </si>
  <si>
    <t>Насос К-8/18</t>
  </si>
  <si>
    <t>01.09.1990</t>
  </si>
  <si>
    <t>16-17</t>
  </si>
  <si>
    <t>Насос К-160/30</t>
  </si>
  <si>
    <t>Пульсатор електромагн"ПЄ-2"</t>
  </si>
  <si>
    <t>Хімводоочистка</t>
  </si>
  <si>
    <t>Бочки</t>
  </si>
  <si>
    <t>Електрощити-комплект</t>
  </si>
  <si>
    <t>Насос К-180/30</t>
  </si>
  <si>
    <t>01.10.2001</t>
  </si>
  <si>
    <t>Вентилятор Ц-4-70-08</t>
  </si>
  <si>
    <t>01.10.2005</t>
  </si>
  <si>
    <t>Вентилятор ВР-165-15,2-5,2-0,1з дв.5,5/3000лів.90*</t>
  </si>
  <si>
    <t>01.09.2007</t>
  </si>
  <si>
    <t>Газогенераторацет АСП-10(сух.затвор)</t>
  </si>
  <si>
    <t>Конденсаторна установка КРПН-0,4-65- 5УЗ</t>
  </si>
  <si>
    <t>Обладнання по кот. Софіївська</t>
  </si>
  <si>
    <t>Клапан газовий EVPC/NC DN 50</t>
  </si>
  <si>
    <t>Котел НІІСТУ</t>
  </si>
  <si>
    <t>Вентилятор ВЦ 14-46</t>
  </si>
  <si>
    <t>Котел "Факел"</t>
  </si>
  <si>
    <t>09.2015р.</t>
  </si>
  <si>
    <t>06-2016р.</t>
  </si>
  <si>
    <t>Жорсткий диск 1ГБ</t>
  </si>
  <si>
    <t>Відеокамера Tecsar</t>
  </si>
  <si>
    <t>Відеореєстратор цифровий</t>
  </si>
  <si>
    <t>Монітор PHILIPS</t>
  </si>
  <si>
    <t>Акумулюючий бак</t>
  </si>
  <si>
    <t>Бензопила Husqwarna</t>
  </si>
  <si>
    <t>Бензопила 365 (65,1 cm,  3,4 kW / 4,6 hp,  6 kq,  18)</t>
  </si>
  <si>
    <t>08.2015р.</t>
  </si>
  <si>
    <t>Бензопила Husqwarna 365</t>
  </si>
  <si>
    <t>12.2018р.</t>
  </si>
  <si>
    <t>01.2015р.</t>
  </si>
  <si>
    <t>11-2015р.</t>
  </si>
  <si>
    <t>Ангар для екскаватора вул. Софіївська, 34</t>
  </si>
  <si>
    <t>12-2015р.</t>
  </si>
  <si>
    <t>Лічильник холодної води ЛК-25Х</t>
  </si>
  <si>
    <t>Стіл</t>
  </si>
  <si>
    <t>Лічильник НІК 2303</t>
  </si>
  <si>
    <t>Холодильник "Норд"</t>
  </si>
  <si>
    <t>01.01.1995</t>
  </si>
  <si>
    <t>Шкаф книжний</t>
  </si>
  <si>
    <t>01.07.1997</t>
  </si>
  <si>
    <t>Шафа металава</t>
  </si>
  <si>
    <t>Тумба металева</t>
  </si>
  <si>
    <t>Стелажі</t>
  </si>
  <si>
    <t>59-60</t>
  </si>
  <si>
    <t>Стіл 1-тумбовий</t>
  </si>
  <si>
    <t>Сейф</t>
  </si>
  <si>
    <t>63-64</t>
  </si>
  <si>
    <t>Стіл лисьм.2-х тумб.</t>
  </si>
  <si>
    <t>Драбина</t>
  </si>
  <si>
    <t>12.2010р.</t>
  </si>
  <si>
    <t>947а</t>
  </si>
  <si>
    <t>Електролічильник НІК 2303</t>
  </si>
  <si>
    <t>12.2011р.</t>
  </si>
  <si>
    <t>Дровокол</t>
  </si>
  <si>
    <t>Кутова шліфмашина дворучна AG2500</t>
  </si>
  <si>
    <t>Станок комбінований деревообробний Stark  CWM-2500  (5 в 1)</t>
  </si>
  <si>
    <t>04.2016р.</t>
  </si>
  <si>
    <t>Пила торцовочна DWT KGS16-210P, 1600 Вт, 4800 об/хв., диск 210/205мм, макс. пропил 65*305мм</t>
  </si>
  <si>
    <t>Шліфмашинка Макіта</t>
  </si>
  <si>
    <t>07-2015р.</t>
  </si>
  <si>
    <t>112 рахунок</t>
  </si>
  <si>
    <t>03-12р.</t>
  </si>
  <si>
    <t>03-2016р.</t>
  </si>
  <si>
    <t>12-12р.</t>
  </si>
  <si>
    <t>Телефон</t>
  </si>
  <si>
    <t>Калькулятор</t>
  </si>
  <si>
    <t>Стабілізатор</t>
  </si>
  <si>
    <t xml:space="preserve">Лічильник води ЛЛ d 50 </t>
  </si>
  <si>
    <t>Тачка двохколісна</t>
  </si>
  <si>
    <t>Тачка Forte двохколісна</t>
  </si>
  <si>
    <t>Фонар VI 2820</t>
  </si>
  <si>
    <t>10-2014р.</t>
  </si>
  <si>
    <t>Дрель</t>
  </si>
  <si>
    <t>Фарбопульт</t>
  </si>
  <si>
    <t>06-14р.</t>
  </si>
  <si>
    <t>05-2016р.</t>
  </si>
  <si>
    <t>Туалет дерев'яний</t>
  </si>
  <si>
    <t>а) кількість порядкових номерів - сто один</t>
  </si>
  <si>
    <t>б) загальна кількість одиниць (фактично) - дві тисячі сімсот сімдесят п'ять</t>
  </si>
  <si>
    <t>в) вартість фактична - один мільйон п'ятсот п'ять тисяч тисяч дев'ятсот п'ятдесят п'ять гривень, сорок сім копійок</t>
  </si>
  <si>
    <t>г) загальна кількість одиниць за даними бухгалтерського обліку - дві тисячі сімсот сімдесят п'ять</t>
  </si>
  <si>
    <t>ґ) вартість за даними бухгалтерського обліку - один мільйон п'ятсот п'ять тисяч тисяч дев'ятсот п'ятдесят п'ять гривень, сорок сім копійок</t>
  </si>
  <si>
    <t>Секретар селищної ради</t>
  </si>
  <si>
    <t>Олександр ІЛЬЧЕНКО</t>
  </si>
  <si>
    <t>Перелік рухомого та нерухомого майна комунального підприємства "Баришівкатепломережа" Баришівської селищної ради 
по котельні за адресою: смт Баришівка, вул. Софіївська, 34</t>
  </si>
  <si>
    <t>За даними бухгалтерського обліку</t>
  </si>
  <si>
    <t xml:space="preserve">                                                                                                                                                                                                Додаток до рішення 
                                                                                                                                                                                                           від 24.02.2023 №1564-35-08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</si>
</sst>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[Red]\-#,##0&quot;р.&quot;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#,##0.00;[Red]\-#,#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" fontId="6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8" bestFit="1" customWidth="1"/>
    <col min="2" max="9" width="3.125" style="8" customWidth="1"/>
    <col min="10" max="11" width="9.125" style="8" customWidth="1"/>
    <col min="12" max="12" width="9.125" style="9" customWidth="1"/>
    <col min="13" max="13" width="5.75390625" style="9" customWidth="1"/>
    <col min="14" max="25" width="9.125" style="9" customWidth="1"/>
    <col min="26" max="16384" width="9.125" style="8" customWidth="1"/>
  </cols>
  <sheetData>
    <row r="5" spans="1:9" ht="17.25" customHeight="1">
      <c r="A5" s="10" t="s">
        <v>34</v>
      </c>
      <c r="B5" s="11" t="e">
        <f>LEFT(#REF!,1)</f>
        <v>#REF!</v>
      </c>
      <c r="C5" s="11" t="e">
        <f>RIGHT(LEFT(#REF!,2),1)</f>
        <v>#REF!</v>
      </c>
      <c r="D5" s="11" t="e">
        <f>RIGHT(LEFT(#REF!,3),1)</f>
        <v>#REF!</v>
      </c>
      <c r="E5" s="11" t="e">
        <f>RIGHT(LEFT(#REF!,4),1)</f>
        <v>#REF!</v>
      </c>
      <c r="F5" s="11" t="e">
        <f>RIGHT(LEFT(#REF!,5),1)</f>
        <v>#REF!</v>
      </c>
      <c r="G5" s="11" t="e">
        <f>RIGHT(LEFT(#REF!,6),1)</f>
        <v>#REF!</v>
      </c>
      <c r="H5" s="11" t="e">
        <f>RIGHT(LEFT(#REF!,7),1)</f>
        <v>#REF!</v>
      </c>
      <c r="I5" s="11" t="e">
        <f>RIGHT(#REF!,1)</f>
        <v>#REF!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79" t="s">
        <v>57</v>
      </c>
      <c r="B1" s="80"/>
      <c r="C1" s="79" t="s">
        <v>58</v>
      </c>
      <c r="D1" s="80"/>
    </row>
    <row r="2" spans="1:4" ht="17.25">
      <c r="A2" s="12" t="s">
        <v>59</v>
      </c>
      <c r="B2" s="12" t="s">
        <v>60</v>
      </c>
      <c r="C2" s="12" t="s">
        <v>59</v>
      </c>
      <c r="D2" s="12" t="s">
        <v>60</v>
      </c>
    </row>
    <row r="3" spans="1:4" ht="17.25">
      <c r="A3" s="12">
        <v>1</v>
      </c>
      <c r="B3" s="12">
        <v>2</v>
      </c>
      <c r="C3" s="12">
        <v>3</v>
      </c>
      <c r="D3" s="12">
        <v>4</v>
      </c>
    </row>
    <row r="4" spans="1:4" ht="17.25">
      <c r="A4" s="79" t="s">
        <v>61</v>
      </c>
      <c r="B4" s="81"/>
      <c r="C4" s="81"/>
      <c r="D4" s="80"/>
    </row>
    <row r="5" spans="1:5" ht="17.25">
      <c r="A5" s="76">
        <v>10</v>
      </c>
      <c r="B5" s="76" t="s">
        <v>62</v>
      </c>
      <c r="C5" s="12">
        <v>101</v>
      </c>
      <c r="D5" s="13" t="s">
        <v>217</v>
      </c>
      <c r="E5" t="str">
        <f>CONCATENATE(C5," ",D5)</f>
        <v>101 Земельні ділянки</v>
      </c>
    </row>
    <row r="6" spans="1:5" ht="17.25">
      <c r="A6" s="77"/>
      <c r="B6" s="77"/>
      <c r="C6" s="12">
        <v>102</v>
      </c>
      <c r="D6" s="13" t="s">
        <v>218</v>
      </c>
      <c r="E6" t="str">
        <f aca="true" t="shared" si="0" ref="E6:E69">CONCATENATE(C6," ",D6)</f>
        <v>102 Капітальні витрати на поліпшення земель</v>
      </c>
    </row>
    <row r="7" spans="1:5" ht="17.25">
      <c r="A7" s="77"/>
      <c r="B7" s="77"/>
      <c r="C7" s="12">
        <v>103</v>
      </c>
      <c r="D7" s="13" t="s">
        <v>219</v>
      </c>
      <c r="E7" t="str">
        <f t="shared" si="0"/>
        <v>103 Будинки та споруди</v>
      </c>
    </row>
    <row r="8" spans="1:5" ht="17.25">
      <c r="A8" s="77"/>
      <c r="B8" s="77"/>
      <c r="C8" s="12">
        <v>104</v>
      </c>
      <c r="D8" s="13" t="s">
        <v>220</v>
      </c>
      <c r="E8" t="str">
        <f t="shared" si="0"/>
        <v>104 Машини та обладнання</v>
      </c>
    </row>
    <row r="9" spans="1:5" ht="17.25">
      <c r="A9" s="77"/>
      <c r="B9" s="77"/>
      <c r="C9" s="12">
        <v>105</v>
      </c>
      <c r="D9" s="13" t="s">
        <v>221</v>
      </c>
      <c r="E9" t="str">
        <f t="shared" si="0"/>
        <v>105 Транспортні засоби</v>
      </c>
    </row>
    <row r="10" spans="1:5" ht="17.25">
      <c r="A10" s="77"/>
      <c r="B10" s="77"/>
      <c r="C10" s="12">
        <v>106</v>
      </c>
      <c r="D10" s="13" t="s">
        <v>222</v>
      </c>
      <c r="E10" t="str">
        <f t="shared" si="0"/>
        <v>106 Інструменти, прилади та інвентар</v>
      </c>
    </row>
    <row r="11" spans="1:5" ht="17.25">
      <c r="A11" s="77"/>
      <c r="B11" s="77"/>
      <c r="C11" s="12">
        <v>107</v>
      </c>
      <c r="D11" s="13" t="s">
        <v>223</v>
      </c>
      <c r="E11" t="str">
        <f t="shared" si="0"/>
        <v>107 Робочі і продуктивні тварини</v>
      </c>
    </row>
    <row r="12" spans="1:5" ht="17.25">
      <c r="A12" s="77"/>
      <c r="B12" s="77"/>
      <c r="C12" s="12">
        <v>108</v>
      </c>
      <c r="D12" s="13" t="s">
        <v>224</v>
      </c>
      <c r="E12" t="str">
        <f t="shared" si="0"/>
        <v>108 Багаторічні насадження</v>
      </c>
    </row>
    <row r="13" spans="1:5" ht="17.25">
      <c r="A13" s="78"/>
      <c r="B13" s="78"/>
      <c r="C13" s="12">
        <v>109</v>
      </c>
      <c r="D13" s="13" t="s">
        <v>225</v>
      </c>
      <c r="E13" t="str">
        <f t="shared" si="0"/>
        <v>109 Інші основні засоби</v>
      </c>
    </row>
    <row r="14" spans="1:5" ht="17.25">
      <c r="A14" s="76">
        <v>11</v>
      </c>
      <c r="B14" s="76" t="s">
        <v>63</v>
      </c>
      <c r="C14" s="12">
        <v>111</v>
      </c>
      <c r="D14" s="13" t="s">
        <v>226</v>
      </c>
      <c r="E14" t="str">
        <f t="shared" si="0"/>
        <v>111 Музейні цінності, експонати зоопарків, виставок</v>
      </c>
    </row>
    <row r="15" spans="1:5" ht="17.25">
      <c r="A15" s="77"/>
      <c r="B15" s="77"/>
      <c r="C15" s="12">
        <v>112</v>
      </c>
      <c r="D15" s="13" t="s">
        <v>227</v>
      </c>
      <c r="E15" t="str">
        <f t="shared" si="0"/>
        <v>112 Бібліотечні фонди</v>
      </c>
    </row>
    <row r="16" spans="1:5" ht="17.25">
      <c r="A16" s="77"/>
      <c r="B16" s="77"/>
      <c r="C16" s="12">
        <v>113</v>
      </c>
      <c r="D16" s="13" t="s">
        <v>228</v>
      </c>
      <c r="E16" t="str">
        <f t="shared" si="0"/>
        <v>113 Малоцінні необоротні матеріальні активи</v>
      </c>
    </row>
    <row r="17" spans="1:5" ht="17.25">
      <c r="A17" s="77"/>
      <c r="B17" s="77"/>
      <c r="C17" s="12">
        <v>114</v>
      </c>
      <c r="D17" s="13" t="s">
        <v>229</v>
      </c>
      <c r="E17" t="str">
        <f t="shared" si="0"/>
        <v>114 Білизна, постільні речі, одяг та взуття</v>
      </c>
    </row>
    <row r="18" spans="1:5" ht="17.25">
      <c r="A18" s="77"/>
      <c r="B18" s="77"/>
      <c r="C18" s="12">
        <v>115</v>
      </c>
      <c r="D18" s="13" t="s">
        <v>230</v>
      </c>
      <c r="E18" t="str">
        <f t="shared" si="0"/>
        <v>115 Тимчасові нетитульні споруди</v>
      </c>
    </row>
    <row r="19" spans="1:5" ht="17.25">
      <c r="A19" s="77"/>
      <c r="B19" s="77"/>
      <c r="C19" s="12">
        <v>116</v>
      </c>
      <c r="D19" s="13" t="s">
        <v>231</v>
      </c>
      <c r="E19" t="str">
        <f t="shared" si="0"/>
        <v>116 Природні ресурси</v>
      </c>
    </row>
    <row r="20" spans="1:5" ht="17.25">
      <c r="A20" s="77"/>
      <c r="B20" s="77"/>
      <c r="C20" s="12">
        <v>117</v>
      </c>
      <c r="D20" s="13" t="s">
        <v>232</v>
      </c>
      <c r="E20" t="str">
        <f t="shared" si="0"/>
        <v>117 Інвентарна тара</v>
      </c>
    </row>
    <row r="21" spans="1:5" ht="17.25">
      <c r="A21" s="77"/>
      <c r="B21" s="77"/>
      <c r="C21" s="12">
        <v>118</v>
      </c>
      <c r="D21" s="13" t="s">
        <v>233</v>
      </c>
      <c r="E21" t="str">
        <f t="shared" si="0"/>
        <v>118 Матеріали довготривалого використання для наукових цілей</v>
      </c>
    </row>
    <row r="22" spans="1:5" ht="17.25">
      <c r="A22" s="78"/>
      <c r="B22" s="78"/>
      <c r="C22" s="12">
        <v>119</v>
      </c>
      <c r="D22" s="13" t="s">
        <v>64</v>
      </c>
      <c r="E22" t="str">
        <f t="shared" si="0"/>
        <v>119 Необоротні матеріальні активи спеціального призначення</v>
      </c>
    </row>
    <row r="23" spans="1:5" ht="17.25">
      <c r="A23" s="76">
        <v>12</v>
      </c>
      <c r="B23" s="76" t="s">
        <v>65</v>
      </c>
      <c r="C23" s="12">
        <v>121</v>
      </c>
      <c r="D23" s="13" t="s">
        <v>234</v>
      </c>
      <c r="E23" t="str">
        <f t="shared" si="0"/>
        <v>121 Авторські та суміжні з ними права</v>
      </c>
    </row>
    <row r="24" spans="1:5" ht="17.25">
      <c r="A24" s="78"/>
      <c r="B24" s="78"/>
      <c r="C24" s="12">
        <v>122</v>
      </c>
      <c r="D24" s="13" t="s">
        <v>238</v>
      </c>
      <c r="E24" t="str">
        <f t="shared" si="0"/>
        <v>122 Інші нематеріальні активи</v>
      </c>
    </row>
    <row r="25" spans="1:5" ht="17.25">
      <c r="A25" s="76">
        <v>13</v>
      </c>
      <c r="B25" s="76" t="s">
        <v>66</v>
      </c>
      <c r="C25" s="12">
        <v>131</v>
      </c>
      <c r="D25" s="13" t="s">
        <v>67</v>
      </c>
      <c r="E25" t="str">
        <f t="shared" si="0"/>
        <v>131 Знос основних засобів </v>
      </c>
    </row>
    <row r="26" spans="1:5" ht="17.25">
      <c r="A26" s="77"/>
      <c r="B26" s="77"/>
      <c r="C26" s="12">
        <v>132</v>
      </c>
      <c r="D26" s="13" t="s">
        <v>68</v>
      </c>
      <c r="E26" t="str">
        <f t="shared" si="0"/>
        <v>132 Знос інших необоротних матеріальних активів </v>
      </c>
    </row>
    <row r="27" spans="1:5" ht="17.25">
      <c r="A27" s="78"/>
      <c r="B27" s="78"/>
      <c r="C27" s="12">
        <v>133</v>
      </c>
      <c r="D27" s="13" t="s">
        <v>69</v>
      </c>
      <c r="E27" t="str">
        <f t="shared" si="0"/>
        <v>133 Накопичена амортизація нематеріальних активів</v>
      </c>
    </row>
    <row r="28" spans="1:5" ht="17.25">
      <c r="A28" s="76">
        <v>14</v>
      </c>
      <c r="B28" s="76" t="s">
        <v>70</v>
      </c>
      <c r="C28" s="12">
        <v>141</v>
      </c>
      <c r="D28" s="13" t="s">
        <v>235</v>
      </c>
      <c r="E28" t="str">
        <f t="shared" si="0"/>
        <v>141 Капітальні інвестиції в основні засоби</v>
      </c>
    </row>
    <row r="29" spans="1:5" ht="17.25">
      <c r="A29" s="77"/>
      <c r="B29" s="77"/>
      <c r="C29" s="12">
        <v>142</v>
      </c>
      <c r="D29" s="13" t="s">
        <v>236</v>
      </c>
      <c r="E29" t="str">
        <f t="shared" si="0"/>
        <v>142 Капітальні інвестиції в інші необоротні матеріальні активи</v>
      </c>
    </row>
    <row r="30" spans="1:5" ht="17.25">
      <c r="A30" s="78"/>
      <c r="B30" s="78"/>
      <c r="C30" s="12">
        <v>143</v>
      </c>
      <c r="D30" s="13" t="s">
        <v>237</v>
      </c>
      <c r="E30" t="str">
        <f t="shared" si="0"/>
        <v>143 Капітальні інвестиції в нематеріальні активи</v>
      </c>
    </row>
    <row r="31" spans="1:5" ht="17.25">
      <c r="A31" s="76">
        <v>15</v>
      </c>
      <c r="B31" s="76" t="s">
        <v>71</v>
      </c>
      <c r="C31" s="12">
        <v>151</v>
      </c>
      <c r="D31" s="13" t="s">
        <v>72</v>
      </c>
      <c r="E31" t="str">
        <f t="shared" si="0"/>
        <v>151 Довгострокові фінансові інвестиції у капітал підприємств</v>
      </c>
    </row>
    <row r="32" spans="1:5" ht="17.25">
      <c r="A32" s="78"/>
      <c r="B32" s="78"/>
      <c r="C32" s="12">
        <v>152</v>
      </c>
      <c r="D32" s="13" t="s">
        <v>73</v>
      </c>
      <c r="E32" t="str">
        <f t="shared" si="0"/>
        <v>152 Довгострокові фінансові інвестиції у цінні папери</v>
      </c>
    </row>
    <row r="33" spans="1:5" ht="17.25">
      <c r="A33" s="79" t="s">
        <v>74</v>
      </c>
      <c r="B33" s="81"/>
      <c r="C33" s="81"/>
      <c r="D33" s="80"/>
      <c r="E33" t="str">
        <f t="shared" si="0"/>
        <v> </v>
      </c>
    </row>
    <row r="34" spans="1:5" ht="17.25">
      <c r="A34" s="76">
        <v>20</v>
      </c>
      <c r="B34" s="76" t="s">
        <v>75</v>
      </c>
      <c r="C34" s="12">
        <v>201</v>
      </c>
      <c r="D34" s="13" t="s">
        <v>239</v>
      </c>
      <c r="E34" t="str">
        <f t="shared" si="0"/>
        <v>201 Сировина і матеріали</v>
      </c>
    </row>
    <row r="35" spans="1:5" ht="17.25">
      <c r="A35" s="77"/>
      <c r="B35" s="77"/>
      <c r="C35" s="12">
        <v>202</v>
      </c>
      <c r="D35" s="13" t="s">
        <v>240</v>
      </c>
      <c r="E35" t="str">
        <f t="shared" si="0"/>
        <v>202 Обладнання, конструкції і деталі до установки</v>
      </c>
    </row>
    <row r="36" spans="1:5" ht="17.25">
      <c r="A36" s="77"/>
      <c r="B36" s="77"/>
      <c r="C36" s="12">
        <v>203</v>
      </c>
      <c r="D36" s="13" t="s">
        <v>241</v>
      </c>
      <c r="E36" t="str">
        <f t="shared" si="0"/>
        <v>203 Спецобладнання для науково-дослідних робіт</v>
      </c>
    </row>
    <row r="37" spans="1:5" ht="17.25">
      <c r="A37" s="77"/>
      <c r="B37" s="77"/>
      <c r="C37" s="12">
        <v>204</v>
      </c>
      <c r="D37" s="13" t="s">
        <v>242</v>
      </c>
      <c r="E37" t="str">
        <f t="shared" si="0"/>
        <v>204 Будівельні матеріали</v>
      </c>
    </row>
    <row r="38" spans="1:5" ht="17.25">
      <c r="A38" s="78"/>
      <c r="B38" s="78"/>
      <c r="C38" s="12">
        <v>205</v>
      </c>
      <c r="D38" s="13" t="s">
        <v>243</v>
      </c>
      <c r="E38" t="str">
        <f t="shared" si="0"/>
        <v>205 Інші виробничі запаси</v>
      </c>
    </row>
    <row r="39" spans="1:5" ht="17.25">
      <c r="A39" s="76">
        <v>21</v>
      </c>
      <c r="B39" s="76" t="s">
        <v>76</v>
      </c>
      <c r="C39" s="12">
        <v>211</v>
      </c>
      <c r="D39" s="13" t="s">
        <v>244</v>
      </c>
      <c r="E39" t="str">
        <f t="shared" si="0"/>
        <v>211 Молодняк тварин на вирощуванні</v>
      </c>
    </row>
    <row r="40" spans="1:5" ht="17.25">
      <c r="A40" s="77"/>
      <c r="B40" s="77"/>
      <c r="C40" s="12">
        <v>212</v>
      </c>
      <c r="D40" s="13" t="s">
        <v>245</v>
      </c>
      <c r="E40" t="str">
        <f t="shared" si="0"/>
        <v>212 Тварини на відгодівлі</v>
      </c>
    </row>
    <row r="41" spans="1:5" ht="17.25">
      <c r="A41" s="77"/>
      <c r="B41" s="77"/>
      <c r="C41" s="12">
        <v>213</v>
      </c>
      <c r="D41" s="13" t="s">
        <v>246</v>
      </c>
      <c r="E41" t="str">
        <f t="shared" si="0"/>
        <v>213 Птиця</v>
      </c>
    </row>
    <row r="42" spans="1:5" ht="17.25">
      <c r="A42" s="77"/>
      <c r="B42" s="77"/>
      <c r="C42" s="12">
        <v>214</v>
      </c>
      <c r="D42" s="13" t="s">
        <v>247</v>
      </c>
      <c r="E42" t="str">
        <f t="shared" si="0"/>
        <v>214 Звірі</v>
      </c>
    </row>
    <row r="43" spans="1:5" ht="17.25">
      <c r="A43" s="77"/>
      <c r="B43" s="77"/>
      <c r="C43" s="12">
        <v>215</v>
      </c>
      <c r="D43" s="13" t="s">
        <v>248</v>
      </c>
      <c r="E43" t="str">
        <f t="shared" si="0"/>
        <v>215 Кролі</v>
      </c>
    </row>
    <row r="44" spans="1:5" ht="17.25">
      <c r="A44" s="77"/>
      <c r="B44" s="77"/>
      <c r="C44" s="12">
        <v>216</v>
      </c>
      <c r="D44" s="13" t="s">
        <v>249</v>
      </c>
      <c r="E44" t="str">
        <f t="shared" si="0"/>
        <v>216 Сім'ї бджіл</v>
      </c>
    </row>
    <row r="45" spans="1:5" ht="17.25">
      <c r="A45" s="77"/>
      <c r="B45" s="77"/>
      <c r="C45" s="12">
        <v>217</v>
      </c>
      <c r="D45" s="13" t="s">
        <v>250</v>
      </c>
      <c r="E45" t="str">
        <f t="shared" si="0"/>
        <v>217 Доросла худоба, вибракувана з основного стада</v>
      </c>
    </row>
    <row r="46" spans="1:5" ht="17.25">
      <c r="A46" s="78"/>
      <c r="B46" s="78"/>
      <c r="C46" s="12">
        <v>218</v>
      </c>
      <c r="D46" s="13" t="s">
        <v>251</v>
      </c>
      <c r="E46" t="str">
        <f t="shared" si="0"/>
        <v>218 Худоба, прийнята від населення для реалізації</v>
      </c>
    </row>
    <row r="47" spans="1:5" ht="17.25">
      <c r="A47" s="76">
        <v>22</v>
      </c>
      <c r="B47" s="76" t="s">
        <v>77</v>
      </c>
      <c r="C47" s="12">
        <v>221</v>
      </c>
      <c r="D47" s="13" t="s">
        <v>77</v>
      </c>
      <c r="E47" t="str">
        <f t="shared" si="0"/>
        <v>221 Малоцінні та швидкозношувані предмети</v>
      </c>
    </row>
    <row r="48" spans="1:5" ht="34.5">
      <c r="A48" s="78"/>
      <c r="B48" s="78"/>
      <c r="C48" s="12">
        <v>222</v>
      </c>
      <c r="D48" s="13" t="s">
        <v>78</v>
      </c>
      <c r="E48" t="str">
        <f t="shared" si="0"/>
        <v>222 Малоцінні та швидкозношувані предмети спеціального призначення</v>
      </c>
    </row>
    <row r="49" spans="1:5" ht="17.25">
      <c r="A49" s="76">
        <v>23</v>
      </c>
      <c r="B49" s="76" t="s">
        <v>79</v>
      </c>
      <c r="C49" s="12">
        <v>231</v>
      </c>
      <c r="D49" s="13" t="s">
        <v>252</v>
      </c>
      <c r="E49" t="str">
        <f t="shared" si="0"/>
        <v>231 Матеріали для навчальних, наукових та інших цілей</v>
      </c>
    </row>
    <row r="50" spans="1:5" ht="17.25">
      <c r="A50" s="77"/>
      <c r="B50" s="77"/>
      <c r="C50" s="12">
        <v>232</v>
      </c>
      <c r="D50" s="13" t="s">
        <v>253</v>
      </c>
      <c r="E50" t="str">
        <f t="shared" si="0"/>
        <v>232 Продукти харчування</v>
      </c>
    </row>
    <row r="51" spans="1:5" ht="17.25">
      <c r="A51" s="77"/>
      <c r="B51" s="77"/>
      <c r="C51" s="12">
        <v>233</v>
      </c>
      <c r="D51" s="13" t="s">
        <v>254</v>
      </c>
      <c r="E51" t="str">
        <f t="shared" si="0"/>
        <v>233 Медикаменти і перев'язувальні засоби</v>
      </c>
    </row>
    <row r="52" spans="1:5" ht="17.25">
      <c r="A52" s="77"/>
      <c r="B52" s="77"/>
      <c r="C52" s="12">
        <v>234</v>
      </c>
      <c r="D52" s="13" t="s">
        <v>255</v>
      </c>
      <c r="E52" t="str">
        <f t="shared" si="0"/>
        <v>234 Господарські матеріали і канцелярське приладдя</v>
      </c>
    </row>
    <row r="53" spans="1:5" ht="17.25">
      <c r="A53" s="77"/>
      <c r="B53" s="77"/>
      <c r="C53" s="12">
        <v>235</v>
      </c>
      <c r="D53" s="13" t="s">
        <v>256</v>
      </c>
      <c r="E53" t="str">
        <f t="shared" si="0"/>
        <v>235 Паливо, горючі і мастильні матеріали</v>
      </c>
    </row>
    <row r="54" spans="1:5" ht="17.25">
      <c r="A54" s="77"/>
      <c r="B54" s="77"/>
      <c r="C54" s="12">
        <v>236</v>
      </c>
      <c r="D54" s="13" t="s">
        <v>257</v>
      </c>
      <c r="E54" t="str">
        <f t="shared" si="0"/>
        <v>236 Тара</v>
      </c>
    </row>
    <row r="55" spans="1:5" ht="17.25">
      <c r="A55" s="77"/>
      <c r="B55" s="77"/>
      <c r="C55" s="12">
        <v>237</v>
      </c>
      <c r="D55" s="13" t="s">
        <v>258</v>
      </c>
      <c r="E55" t="str">
        <f t="shared" si="0"/>
        <v>237 Матеріали в дорозі</v>
      </c>
    </row>
    <row r="56" spans="1:5" ht="17.25">
      <c r="A56" s="77"/>
      <c r="B56" s="77"/>
      <c r="C56" s="12">
        <v>238</v>
      </c>
      <c r="D56" s="13" t="s">
        <v>259</v>
      </c>
      <c r="E56" t="str">
        <f t="shared" si="0"/>
        <v>238 Запасні частини до транспортних засобів, машин і обладнання</v>
      </c>
    </row>
    <row r="57" spans="1:5" ht="17.25">
      <c r="A57" s="78"/>
      <c r="B57" s="78"/>
      <c r="C57" s="12">
        <v>239</v>
      </c>
      <c r="D57" s="13" t="s">
        <v>260</v>
      </c>
      <c r="E57" t="str">
        <f t="shared" si="0"/>
        <v>239 Інші матеріали</v>
      </c>
    </row>
    <row r="58" spans="1:5" ht="17.25">
      <c r="A58" s="12">
        <v>24</v>
      </c>
      <c r="B58" s="12" t="s">
        <v>80</v>
      </c>
      <c r="C58" s="12">
        <v>241</v>
      </c>
      <c r="D58" s="13" t="s">
        <v>261</v>
      </c>
      <c r="E58" t="str">
        <f t="shared" si="0"/>
        <v>241 Вироби виробничих (навчальних) майстерень</v>
      </c>
    </row>
    <row r="59" spans="1:5" ht="51.75">
      <c r="A59" s="12">
        <v>25</v>
      </c>
      <c r="B59" s="12" t="s">
        <v>81</v>
      </c>
      <c r="C59" s="12">
        <v>251</v>
      </c>
      <c r="D59" s="13" t="s">
        <v>262</v>
      </c>
      <c r="E59" t="str">
        <f t="shared" si="0"/>
        <v>251 Продукція підсобних (навчальних) сільських господарств</v>
      </c>
    </row>
    <row r="60" spans="1:5" ht="17.25">
      <c r="A60" s="76">
        <v>26</v>
      </c>
      <c r="B60" s="76" t="s">
        <v>82</v>
      </c>
      <c r="C60" s="12">
        <v>261</v>
      </c>
      <c r="D60" s="13" t="s">
        <v>82</v>
      </c>
      <c r="E60" t="str">
        <f t="shared" si="0"/>
        <v>261 Запаси для розподілу, передачі, продажу</v>
      </c>
    </row>
    <row r="61" spans="1:5" ht="17.25">
      <c r="A61" s="78"/>
      <c r="B61" s="78"/>
      <c r="C61" s="12">
        <v>262</v>
      </c>
      <c r="D61" s="13" t="s">
        <v>83</v>
      </c>
      <c r="E61" t="str">
        <f t="shared" si="0"/>
        <v>262 Державні матеріальні резерви та запаси</v>
      </c>
    </row>
    <row r="62" spans="1:5" ht="17.25">
      <c r="A62" s="79" t="s">
        <v>263</v>
      </c>
      <c r="B62" s="81"/>
      <c r="C62" s="81"/>
      <c r="D62" s="80"/>
      <c r="E62" t="str">
        <f t="shared" si="0"/>
        <v> </v>
      </c>
    </row>
    <row r="63" spans="1:5" ht="17.25">
      <c r="A63" s="76">
        <v>30</v>
      </c>
      <c r="B63" s="76" t="s">
        <v>84</v>
      </c>
      <c r="C63" s="12">
        <v>301</v>
      </c>
      <c r="D63" s="13" t="s">
        <v>264</v>
      </c>
      <c r="E63" t="str">
        <f t="shared" si="0"/>
        <v>301 Каса в національній валюті</v>
      </c>
    </row>
    <row r="64" spans="1:5" ht="17.25">
      <c r="A64" s="78"/>
      <c r="B64" s="78"/>
      <c r="C64" s="12">
        <v>302</v>
      </c>
      <c r="D64" s="13" t="s">
        <v>265</v>
      </c>
      <c r="E64" t="str">
        <f t="shared" si="0"/>
        <v>302 Каса в іноземній валюті</v>
      </c>
    </row>
    <row r="65" spans="1:5" ht="17.25">
      <c r="A65" s="76">
        <v>31</v>
      </c>
      <c r="B65" s="82" t="s">
        <v>85</v>
      </c>
      <c r="C65" s="12">
        <v>311</v>
      </c>
      <c r="D65" s="13" t="s">
        <v>266</v>
      </c>
      <c r="E65" t="str">
        <f t="shared" si="0"/>
        <v>311 Поточні рахунки на видатки установи</v>
      </c>
    </row>
    <row r="66" spans="1:5" ht="17.25">
      <c r="A66" s="77"/>
      <c r="B66" s="83"/>
      <c r="C66" s="12">
        <v>312</v>
      </c>
      <c r="D66" s="13" t="s">
        <v>267</v>
      </c>
      <c r="E66" t="str">
        <f t="shared" si="0"/>
        <v>312 Поточні рахунки для переведення підвідомчим установам</v>
      </c>
    </row>
    <row r="67" spans="1:5" ht="17.25">
      <c r="A67" s="77"/>
      <c r="B67" s="83"/>
      <c r="C67" s="12">
        <v>313</v>
      </c>
      <c r="D67" s="13" t="s">
        <v>268</v>
      </c>
      <c r="E67" t="str">
        <f t="shared" si="0"/>
        <v>313 Поточні рахунки для обліку коштів, отриманих як плата за послуги</v>
      </c>
    </row>
    <row r="68" spans="1:5" ht="34.5">
      <c r="A68" s="77"/>
      <c r="B68" s="83"/>
      <c r="C68" s="12">
        <v>314</v>
      </c>
      <c r="D68" s="13" t="s">
        <v>269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7.25">
      <c r="A69" s="77"/>
      <c r="B69" s="83"/>
      <c r="C69" s="12">
        <v>315</v>
      </c>
      <c r="D69" s="13" t="s">
        <v>270</v>
      </c>
      <c r="E69" t="str">
        <f t="shared" si="0"/>
        <v>315 Поточні рахунки для обліку депозитних сум</v>
      </c>
    </row>
    <row r="70" spans="1:5" ht="17.25">
      <c r="A70" s="77"/>
      <c r="B70" s="83"/>
      <c r="C70" s="12">
        <v>316</v>
      </c>
      <c r="D70" s="13" t="s">
        <v>271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7.25">
      <c r="A71" s="77"/>
      <c r="B71" s="83"/>
      <c r="C71" s="12">
        <v>318</v>
      </c>
      <c r="D71" s="13" t="s">
        <v>272</v>
      </c>
      <c r="E71" t="str">
        <f t="shared" si="1"/>
        <v>318 Поточні рахунки в іноземній валюті</v>
      </c>
    </row>
    <row r="72" spans="1:5" ht="17.25">
      <c r="A72" s="78"/>
      <c r="B72" s="84"/>
      <c r="C72" s="12">
        <v>319</v>
      </c>
      <c r="D72" s="13" t="s">
        <v>273</v>
      </c>
      <c r="E72" t="str">
        <f t="shared" si="1"/>
        <v>319 Інші поточні рахунки</v>
      </c>
    </row>
    <row r="73" spans="1:5" ht="17.25">
      <c r="A73" s="76">
        <v>32</v>
      </c>
      <c r="B73" s="82" t="s">
        <v>86</v>
      </c>
      <c r="C73" s="12">
        <v>321</v>
      </c>
      <c r="D73" s="13" t="s">
        <v>274</v>
      </c>
      <c r="E73" t="str">
        <f t="shared" si="1"/>
        <v>321 Реєстраційні рахунки</v>
      </c>
    </row>
    <row r="74" spans="1:5" ht="17.25">
      <c r="A74" s="77"/>
      <c r="B74" s="83"/>
      <c r="C74" s="12">
        <v>322</v>
      </c>
      <c r="D74" s="13" t="s">
        <v>275</v>
      </c>
      <c r="E74" t="str">
        <f t="shared" si="1"/>
        <v>322 Особові рахунки</v>
      </c>
    </row>
    <row r="75" spans="1:5" ht="34.5">
      <c r="A75" s="77"/>
      <c r="B75" s="83"/>
      <c r="C75" s="12">
        <v>323</v>
      </c>
      <c r="D75" s="13" t="s">
        <v>276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4.5">
      <c r="A76" s="77"/>
      <c r="B76" s="83"/>
      <c r="C76" s="12">
        <v>324</v>
      </c>
      <c r="D76" s="13" t="s">
        <v>277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7.25">
      <c r="A77" s="77"/>
      <c r="B77" s="83"/>
      <c r="C77" s="12">
        <v>325</v>
      </c>
      <c r="D77" s="13" t="s">
        <v>278</v>
      </c>
      <c r="E77" t="str">
        <f t="shared" si="1"/>
        <v>325 Спеціальні реєстраційні рахунки для обліку депозитних сум</v>
      </c>
    </row>
    <row r="78" spans="1:5" ht="34.5">
      <c r="A78" s="77"/>
      <c r="B78" s="83"/>
      <c r="C78" s="12">
        <v>326</v>
      </c>
      <c r="D78" s="13" t="s">
        <v>279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4.5">
      <c r="A79" s="77"/>
      <c r="B79" s="83"/>
      <c r="C79" s="12">
        <v>327</v>
      </c>
      <c r="D79" s="13" t="s">
        <v>280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>
      <c r="A80" s="78"/>
      <c r="B80" s="84"/>
      <c r="C80" s="12">
        <v>328</v>
      </c>
      <c r="D80" s="13" t="s">
        <v>87</v>
      </c>
      <c r="E80" t="str">
        <f t="shared" si="1"/>
        <v>328 Інші рахунки в казначействі </v>
      </c>
    </row>
    <row r="81" spans="1:5" ht="17.25">
      <c r="A81" s="76">
        <v>33</v>
      </c>
      <c r="B81" s="76" t="s">
        <v>88</v>
      </c>
      <c r="C81" s="12">
        <v>331</v>
      </c>
      <c r="D81" s="13" t="s">
        <v>89</v>
      </c>
      <c r="E81" t="str">
        <f t="shared" si="1"/>
        <v>331 Грошові документи в національній валюті </v>
      </c>
    </row>
    <row r="82" spans="1:5" ht="17.25">
      <c r="A82" s="77"/>
      <c r="B82" s="77"/>
      <c r="C82" s="12">
        <v>332</v>
      </c>
      <c r="D82" s="13" t="s">
        <v>90</v>
      </c>
      <c r="E82" t="str">
        <f t="shared" si="1"/>
        <v>332 Грошові документи в іноземній валюті </v>
      </c>
    </row>
    <row r="83" spans="1:5" ht="17.25">
      <c r="A83" s="77"/>
      <c r="B83" s="77"/>
      <c r="C83" s="12">
        <v>333</v>
      </c>
      <c r="D83" s="13" t="s">
        <v>91</v>
      </c>
      <c r="E83" t="str">
        <f t="shared" si="1"/>
        <v>333 Грошові кошти в дорозі в національній валюті </v>
      </c>
    </row>
    <row r="84" spans="1:5" ht="17.25">
      <c r="A84" s="78"/>
      <c r="B84" s="78"/>
      <c r="C84" s="12">
        <v>334</v>
      </c>
      <c r="D84" s="13" t="s">
        <v>92</v>
      </c>
      <c r="E84" t="str">
        <f t="shared" si="1"/>
        <v>334 Грошові кошти в дорозі в іноземній валюті </v>
      </c>
    </row>
    <row r="85" spans="1:5" ht="17.25">
      <c r="A85" s="76">
        <v>34</v>
      </c>
      <c r="B85" s="76" t="s">
        <v>93</v>
      </c>
      <c r="C85" s="12">
        <v>341</v>
      </c>
      <c r="D85" s="13" t="s">
        <v>94</v>
      </c>
      <c r="E85" t="str">
        <f t="shared" si="1"/>
        <v>341 Векселі, одержані в національній валюті </v>
      </c>
    </row>
    <row r="86" spans="1:5" ht="17.25">
      <c r="A86" s="78"/>
      <c r="B86" s="78"/>
      <c r="C86" s="12">
        <v>342</v>
      </c>
      <c r="D86" s="13" t="s">
        <v>95</v>
      </c>
      <c r="E86" t="str">
        <f t="shared" si="1"/>
        <v>342 Векселі, одержані в іноземній валюті </v>
      </c>
    </row>
    <row r="87" spans="1:5" ht="51.75">
      <c r="A87" s="12">
        <v>35</v>
      </c>
      <c r="B87" s="12" t="s">
        <v>96</v>
      </c>
      <c r="C87" s="12">
        <v>351</v>
      </c>
      <c r="D87" s="13" t="s">
        <v>97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76">
        <v>36</v>
      </c>
      <c r="B88" s="76" t="s">
        <v>98</v>
      </c>
      <c r="C88" s="12">
        <v>361</v>
      </c>
      <c r="D88" s="13" t="s">
        <v>99</v>
      </c>
      <c r="E88" t="str">
        <f t="shared" si="1"/>
        <v>361 Розрахунки в порядку планових платежів </v>
      </c>
    </row>
    <row r="89" spans="1:5" ht="17.25">
      <c r="A89" s="77"/>
      <c r="B89" s="77"/>
      <c r="C89" s="12">
        <v>362</v>
      </c>
      <c r="D89" s="13" t="s">
        <v>100</v>
      </c>
      <c r="E89" t="str">
        <f t="shared" si="1"/>
        <v>362 Розрахунки з підзвітними особами </v>
      </c>
    </row>
    <row r="90" spans="1:5" ht="17.25">
      <c r="A90" s="77"/>
      <c r="B90" s="77"/>
      <c r="C90" s="12">
        <v>363</v>
      </c>
      <c r="D90" s="13" t="s">
        <v>101</v>
      </c>
      <c r="E90" t="str">
        <f t="shared" si="1"/>
        <v>363 Розрахунки з відшкодування завданих збитків </v>
      </c>
    </row>
    <row r="91" spans="1:5" ht="17.25">
      <c r="A91" s="77"/>
      <c r="B91" s="77"/>
      <c r="C91" s="12">
        <v>364</v>
      </c>
      <c r="D91" s="13" t="s">
        <v>102</v>
      </c>
      <c r="E91" t="str">
        <f t="shared" si="1"/>
        <v>364 Розрахунки з іншими дебіторами </v>
      </c>
    </row>
    <row r="92" spans="1:5" ht="17.25">
      <c r="A92" s="77"/>
      <c r="B92" s="77"/>
      <c r="C92" s="12">
        <v>365</v>
      </c>
      <c r="D92" s="13" t="s">
        <v>103</v>
      </c>
      <c r="E92" t="str">
        <f t="shared" si="1"/>
        <v>365 Розрахунки з державними цільовими фондами</v>
      </c>
    </row>
    <row r="93" spans="1:5" ht="17.25">
      <c r="A93" s="78"/>
      <c r="B93" s="78"/>
      <c r="C93" s="12">
        <v>366</v>
      </c>
      <c r="D93" s="13" t="s">
        <v>104</v>
      </c>
      <c r="E93" t="str">
        <f t="shared" si="1"/>
        <v>366 Розрахунки зі спільної діяльності</v>
      </c>
    </row>
    <row r="94" spans="1:5" ht="34.5">
      <c r="A94" s="12">
        <v>37</v>
      </c>
      <c r="B94" s="12" t="s">
        <v>105</v>
      </c>
      <c r="C94" s="12">
        <v>371</v>
      </c>
      <c r="D94" s="13" t="s">
        <v>106</v>
      </c>
      <c r="E94" t="str">
        <f t="shared" si="1"/>
        <v>371 Поточні фінансові інвестиції у цінні папери</v>
      </c>
    </row>
    <row r="95" spans="1:5" ht="17.25">
      <c r="A95" s="79" t="s">
        <v>107</v>
      </c>
      <c r="B95" s="81"/>
      <c r="C95" s="81"/>
      <c r="D95" s="80"/>
      <c r="E95" t="str">
        <f t="shared" si="1"/>
        <v> </v>
      </c>
    </row>
    <row r="96" spans="1:5" ht="17.25">
      <c r="A96" s="76">
        <v>40</v>
      </c>
      <c r="B96" s="76" t="s">
        <v>108</v>
      </c>
      <c r="C96" s="12">
        <v>401</v>
      </c>
      <c r="D96" s="13" t="s">
        <v>109</v>
      </c>
      <c r="E96" t="str">
        <f t="shared" si="1"/>
        <v>401 Фонд у необоротних активах за їх видами </v>
      </c>
    </row>
    <row r="97" spans="1:5" ht="17.25">
      <c r="A97" s="78"/>
      <c r="B97" s="78"/>
      <c r="C97" s="12">
        <v>402</v>
      </c>
      <c r="D97" s="13" t="s">
        <v>110</v>
      </c>
      <c r="E97" t="str">
        <f t="shared" si="1"/>
        <v>402 Фонд у незавершеному капітальному будівництві </v>
      </c>
    </row>
    <row r="98" spans="1:5" ht="69">
      <c r="A98" s="12">
        <v>41</v>
      </c>
      <c r="B98" s="12" t="s">
        <v>111</v>
      </c>
      <c r="C98" s="12">
        <v>411</v>
      </c>
      <c r="D98" s="13" t="s">
        <v>112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76">
        <v>42</v>
      </c>
      <c r="B99" s="76" t="s">
        <v>113</v>
      </c>
      <c r="C99" s="12">
        <v>421</v>
      </c>
      <c r="D99" s="13" t="s">
        <v>114</v>
      </c>
      <c r="E99" t="str">
        <f t="shared" si="1"/>
        <v>421 Фонд у капіталі підприємств</v>
      </c>
    </row>
    <row r="100" spans="1:5" ht="17.25">
      <c r="A100" s="78"/>
      <c r="B100" s="78"/>
      <c r="C100" s="12">
        <v>422</v>
      </c>
      <c r="D100" s="13" t="s">
        <v>115</v>
      </c>
      <c r="E100" t="str">
        <f t="shared" si="1"/>
        <v>422 Фонд у фінансових інвестиціях у цінні папери</v>
      </c>
    </row>
    <row r="101" spans="1:5" ht="17.25">
      <c r="A101" s="76">
        <v>43</v>
      </c>
      <c r="B101" s="76" t="s">
        <v>116</v>
      </c>
      <c r="C101" s="12">
        <v>431</v>
      </c>
      <c r="D101" s="13" t="s">
        <v>117</v>
      </c>
      <c r="E101" t="str">
        <f t="shared" si="1"/>
        <v>431 Результат виконання кошторису за загальним фондом </v>
      </c>
    </row>
    <row r="102" spans="1:5" ht="17.25">
      <c r="A102" s="78"/>
      <c r="B102" s="78"/>
      <c r="C102" s="12">
        <v>432</v>
      </c>
      <c r="D102" s="13" t="s">
        <v>118</v>
      </c>
      <c r="E102" t="str">
        <f t="shared" si="1"/>
        <v>432 Результат виконання кошторису за спеціальним фондом </v>
      </c>
    </row>
    <row r="103" spans="1:5" ht="17.25">
      <c r="A103" s="76">
        <v>44</v>
      </c>
      <c r="B103" s="76" t="s">
        <v>119</v>
      </c>
      <c r="C103" s="12">
        <v>441</v>
      </c>
      <c r="D103" s="13" t="s">
        <v>120</v>
      </c>
      <c r="E103" t="str">
        <f t="shared" si="1"/>
        <v>441 Дооцінка (уцінка) необоротних активів </v>
      </c>
    </row>
    <row r="104" spans="1:5" ht="17.25">
      <c r="A104" s="78"/>
      <c r="B104" s="78"/>
      <c r="C104" s="12">
        <v>442</v>
      </c>
      <c r="D104" s="13" t="s">
        <v>121</v>
      </c>
      <c r="E104" t="str">
        <f t="shared" si="1"/>
        <v>442 Інший капітал у дооцінках </v>
      </c>
    </row>
    <row r="105" spans="1:5" ht="17.25">
      <c r="A105" s="79" t="s">
        <v>122</v>
      </c>
      <c r="B105" s="81"/>
      <c r="C105" s="81"/>
      <c r="D105" s="80"/>
      <c r="E105" t="str">
        <f t="shared" si="1"/>
        <v> </v>
      </c>
    </row>
    <row r="106" spans="1:5" ht="17.25">
      <c r="A106" s="76">
        <v>50</v>
      </c>
      <c r="B106" s="76" t="s">
        <v>123</v>
      </c>
      <c r="C106" s="12">
        <v>501</v>
      </c>
      <c r="D106" s="13" t="s">
        <v>124</v>
      </c>
      <c r="E106" t="str">
        <f t="shared" si="1"/>
        <v>501 Довгострокові кредити банків </v>
      </c>
    </row>
    <row r="107" spans="1:5" ht="17.25">
      <c r="A107" s="77"/>
      <c r="B107" s="77"/>
      <c r="C107" s="12">
        <v>502</v>
      </c>
      <c r="D107" s="13" t="s">
        <v>125</v>
      </c>
      <c r="E107" t="str">
        <f t="shared" si="1"/>
        <v>502 Відстрочені довгострокові кредити банків </v>
      </c>
    </row>
    <row r="108" spans="1:5" ht="17.25">
      <c r="A108" s="78"/>
      <c r="B108" s="78"/>
      <c r="C108" s="12">
        <v>503</v>
      </c>
      <c r="D108" s="13" t="s">
        <v>126</v>
      </c>
      <c r="E108" t="str">
        <f t="shared" si="1"/>
        <v>503 Інші довгострокові позики </v>
      </c>
    </row>
    <row r="109" spans="1:5" ht="34.5">
      <c r="A109" s="12">
        <v>51</v>
      </c>
      <c r="B109" s="12" t="s">
        <v>127</v>
      </c>
      <c r="C109" s="12">
        <v>511</v>
      </c>
      <c r="D109" s="13" t="s">
        <v>128</v>
      </c>
      <c r="E109" t="str">
        <f t="shared" si="1"/>
        <v>511 Видані довгострокові векселі </v>
      </c>
    </row>
    <row r="110" spans="1:5" ht="51.75">
      <c r="A110" s="12">
        <v>52</v>
      </c>
      <c r="B110" s="12" t="s">
        <v>129</v>
      </c>
      <c r="C110" s="12">
        <v>521</v>
      </c>
      <c r="D110" s="13" t="s">
        <v>129</v>
      </c>
      <c r="E110" t="str">
        <f t="shared" si="1"/>
        <v>521 Інші довгострокові фінансові зобов'язання </v>
      </c>
    </row>
    <row r="111" spans="1:5" ht="17.25">
      <c r="A111" s="79" t="s">
        <v>130</v>
      </c>
      <c r="B111" s="81"/>
      <c r="C111" s="81"/>
      <c r="D111" s="80"/>
      <c r="E111" t="str">
        <f t="shared" si="1"/>
        <v> </v>
      </c>
    </row>
    <row r="112" spans="1:5" ht="17.25">
      <c r="A112" s="76">
        <v>60</v>
      </c>
      <c r="B112" s="76" t="s">
        <v>131</v>
      </c>
      <c r="C112" s="12">
        <v>601</v>
      </c>
      <c r="D112" s="13" t="s">
        <v>132</v>
      </c>
      <c r="E112" t="str">
        <f t="shared" si="1"/>
        <v>601 Короткострокові кредити банків </v>
      </c>
    </row>
    <row r="113" spans="1:5" ht="17.25">
      <c r="A113" s="77"/>
      <c r="B113" s="77"/>
      <c r="C113" s="12">
        <v>602</v>
      </c>
      <c r="D113" s="13" t="s">
        <v>133</v>
      </c>
      <c r="E113" t="str">
        <f t="shared" si="1"/>
        <v>602 Відстрочені короткострокові кредити банків </v>
      </c>
    </row>
    <row r="114" spans="1:5" ht="17.25">
      <c r="A114" s="77"/>
      <c r="B114" s="77"/>
      <c r="C114" s="12">
        <v>603</v>
      </c>
      <c r="D114" s="13" t="s">
        <v>134</v>
      </c>
      <c r="E114" t="str">
        <f t="shared" si="1"/>
        <v>603 Інші короткострокові позики </v>
      </c>
    </row>
    <row r="115" spans="1:5" ht="17.25">
      <c r="A115" s="78"/>
      <c r="B115" s="78"/>
      <c r="C115" s="12">
        <v>604</v>
      </c>
      <c r="D115" s="13" t="s">
        <v>135</v>
      </c>
      <c r="E115" t="str">
        <f t="shared" si="1"/>
        <v>604 Прострочені позики </v>
      </c>
    </row>
    <row r="116" spans="1:5" ht="17.25">
      <c r="A116" s="76">
        <v>61</v>
      </c>
      <c r="B116" s="76" t="s">
        <v>136</v>
      </c>
      <c r="C116" s="12">
        <v>611</v>
      </c>
      <c r="D116" s="13" t="s">
        <v>137</v>
      </c>
      <c r="E116" t="str">
        <f t="shared" si="1"/>
        <v>611 Поточна заборгованість за довгостроковими позиками </v>
      </c>
    </row>
    <row r="117" spans="1:5" ht="17.25">
      <c r="A117" s="77"/>
      <c r="B117" s="77"/>
      <c r="C117" s="12">
        <v>612</v>
      </c>
      <c r="D117" s="13" t="s">
        <v>138</v>
      </c>
      <c r="E117" t="str">
        <f t="shared" si="1"/>
        <v>612 Поточна заборгованість за довгостроковими векселями </v>
      </c>
    </row>
    <row r="118" spans="1:5" ht="34.5">
      <c r="A118" s="78"/>
      <c r="B118" s="78"/>
      <c r="C118" s="12">
        <v>613</v>
      </c>
      <c r="D118" s="13" t="s">
        <v>139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2">
        <v>62</v>
      </c>
      <c r="B119" s="12" t="s">
        <v>140</v>
      </c>
      <c r="C119" s="12">
        <v>621</v>
      </c>
      <c r="D119" s="13" t="s">
        <v>141</v>
      </c>
      <c r="E119" t="str">
        <f t="shared" si="1"/>
        <v>621 Видані короткострокові векселі </v>
      </c>
    </row>
    <row r="120" spans="1:5" ht="17.25">
      <c r="A120" s="76">
        <v>63</v>
      </c>
      <c r="B120" s="76" t="s">
        <v>142</v>
      </c>
      <c r="C120" s="12">
        <v>631</v>
      </c>
      <c r="D120" s="13" t="s">
        <v>143</v>
      </c>
      <c r="E120" t="str">
        <f t="shared" si="1"/>
        <v>631 Розрахунки з постачальниками та підрядниками </v>
      </c>
    </row>
    <row r="121" spans="1:5" ht="51.75">
      <c r="A121" s="77"/>
      <c r="B121" s="77"/>
      <c r="C121" s="12">
        <v>632</v>
      </c>
      <c r="D121" s="13" t="s">
        <v>144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77"/>
      <c r="B122" s="77"/>
      <c r="C122" s="12">
        <v>633</v>
      </c>
      <c r="D122" s="13" t="s">
        <v>145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77"/>
      <c r="B123" s="77"/>
      <c r="C123" s="12">
        <v>634</v>
      </c>
      <c r="D123" s="13" t="s">
        <v>146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78"/>
      <c r="B124" s="78"/>
      <c r="C124" s="12">
        <v>635</v>
      </c>
      <c r="D124" s="13" t="s">
        <v>147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76">
        <v>64</v>
      </c>
      <c r="B125" s="76" t="s">
        <v>148</v>
      </c>
      <c r="C125" s="12">
        <v>641</v>
      </c>
      <c r="D125" s="13" t="s">
        <v>149</v>
      </c>
      <c r="E125" t="str">
        <f t="shared" si="1"/>
        <v>641 Розрахунки за податками і зборами в бюджет </v>
      </c>
    </row>
    <row r="126" spans="1:5" ht="17.25">
      <c r="A126" s="78"/>
      <c r="B126" s="78"/>
      <c r="C126" s="12">
        <v>642</v>
      </c>
      <c r="D126" s="13" t="s">
        <v>150</v>
      </c>
      <c r="E126" t="str">
        <f t="shared" si="1"/>
        <v>642 Інші розрахунки з бюджетом </v>
      </c>
    </row>
    <row r="127" spans="1:5" ht="34.5">
      <c r="A127" s="76">
        <v>65</v>
      </c>
      <c r="B127" s="76" t="s">
        <v>151</v>
      </c>
      <c r="C127" s="12">
        <v>651</v>
      </c>
      <c r="D127" s="13" t="s">
        <v>152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77"/>
      <c r="B128" s="77"/>
      <c r="C128" s="12">
        <v>652</v>
      </c>
      <c r="D128" s="13" t="s">
        <v>153</v>
      </c>
      <c r="E128" t="str">
        <f t="shared" si="1"/>
        <v>652 Розрахунки із соціального страхування </v>
      </c>
    </row>
    <row r="129" spans="1:5" ht="17.25">
      <c r="A129" s="78"/>
      <c r="B129" s="78"/>
      <c r="C129" s="12">
        <v>654</v>
      </c>
      <c r="D129" s="13" t="s">
        <v>154</v>
      </c>
      <c r="E129" t="str">
        <f t="shared" si="1"/>
        <v>654 Розрахунки з інших видів страхування </v>
      </c>
    </row>
    <row r="130" spans="1:5" ht="17.25">
      <c r="A130" s="76">
        <v>66</v>
      </c>
      <c r="B130" s="76" t="s">
        <v>155</v>
      </c>
      <c r="C130" s="12">
        <v>661</v>
      </c>
      <c r="D130" s="13" t="s">
        <v>156</v>
      </c>
      <c r="E130" t="str">
        <f t="shared" si="1"/>
        <v>661 Розрахунки із заробітної плати </v>
      </c>
    </row>
    <row r="131" spans="1:5" ht="17.25">
      <c r="A131" s="77"/>
      <c r="B131" s="77"/>
      <c r="C131" s="12">
        <v>662</v>
      </c>
      <c r="D131" s="13" t="s">
        <v>157</v>
      </c>
      <c r="E131" t="str">
        <f t="shared" si="1"/>
        <v>662 Розрахунки зі стипендіатами </v>
      </c>
    </row>
    <row r="132" spans="1:5" ht="17.25">
      <c r="A132" s="77"/>
      <c r="B132" s="77"/>
      <c r="C132" s="12">
        <v>663</v>
      </c>
      <c r="D132" s="13" t="s">
        <v>158</v>
      </c>
      <c r="E132" t="str">
        <f t="shared" si="1"/>
        <v>663 Розрахунки з працівниками за товари, продані в кредит </v>
      </c>
    </row>
    <row r="133" spans="1:5" ht="34.5">
      <c r="A133" s="77"/>
      <c r="B133" s="77"/>
      <c r="C133" s="12">
        <v>664</v>
      </c>
      <c r="D133" s="13" t="s">
        <v>159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77"/>
      <c r="B134" s="77"/>
      <c r="C134" s="12">
        <v>665</v>
      </c>
      <c r="D134" s="13" t="s">
        <v>160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77"/>
      <c r="B135" s="77"/>
      <c r="C135" s="12">
        <v>666</v>
      </c>
      <c r="D135" s="13" t="s">
        <v>161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77"/>
      <c r="B136" s="77"/>
      <c r="C136" s="12">
        <v>667</v>
      </c>
      <c r="D136" s="13" t="s">
        <v>162</v>
      </c>
      <c r="E136" t="str">
        <f t="shared" si="2"/>
        <v>667 Розрахунки з працівниками за позиками банків </v>
      </c>
    </row>
    <row r="137" spans="1:5" ht="17.25">
      <c r="A137" s="77"/>
      <c r="B137" s="77"/>
      <c r="C137" s="12">
        <v>668</v>
      </c>
      <c r="D137" s="13" t="s">
        <v>163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78"/>
      <c r="B138" s="78"/>
      <c r="C138" s="12">
        <v>669</v>
      </c>
      <c r="D138" s="13" t="s">
        <v>164</v>
      </c>
      <c r="E138" t="str">
        <f t="shared" si="2"/>
        <v>669 Інші розрахунки за виконані роботи </v>
      </c>
    </row>
    <row r="139" spans="1:5" ht="17.25">
      <c r="A139" s="76">
        <v>67</v>
      </c>
      <c r="B139" s="76" t="s">
        <v>165</v>
      </c>
      <c r="C139" s="12">
        <v>671</v>
      </c>
      <c r="D139" s="13" t="s">
        <v>166</v>
      </c>
      <c r="E139" t="str">
        <f t="shared" si="2"/>
        <v>671 Розрахунки з депонентами </v>
      </c>
    </row>
    <row r="140" spans="1:5" ht="17.25">
      <c r="A140" s="77"/>
      <c r="B140" s="77"/>
      <c r="C140" s="12">
        <v>672</v>
      </c>
      <c r="D140" s="13" t="s">
        <v>167</v>
      </c>
      <c r="E140" t="str">
        <f t="shared" si="2"/>
        <v>672 Розрахунки за депозитними сумами </v>
      </c>
    </row>
    <row r="141" spans="1:5" ht="34.5">
      <c r="A141" s="77"/>
      <c r="B141" s="77"/>
      <c r="C141" s="12">
        <v>673</v>
      </c>
      <c r="D141" s="13" t="s">
        <v>168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77"/>
      <c r="B142" s="77"/>
      <c r="C142" s="12">
        <v>674</v>
      </c>
      <c r="D142" s="13" t="s">
        <v>169</v>
      </c>
      <c r="E142" t="str">
        <f t="shared" si="2"/>
        <v>674 Розрахунки за спеціальними видами платежів </v>
      </c>
    </row>
    <row r="143" spans="1:5" ht="17.25">
      <c r="A143" s="77"/>
      <c r="B143" s="77"/>
      <c r="C143" s="12">
        <v>675</v>
      </c>
      <c r="D143" s="13" t="s">
        <v>170</v>
      </c>
      <c r="E143" t="str">
        <f t="shared" si="2"/>
        <v>675 Розрахунки з іншими кредиторами </v>
      </c>
    </row>
    <row r="144" spans="1:5" ht="17.25">
      <c r="A144" s="78"/>
      <c r="B144" s="78"/>
      <c r="C144" s="12">
        <v>676</v>
      </c>
      <c r="D144" s="13" t="s">
        <v>171</v>
      </c>
      <c r="E144" t="str">
        <f t="shared" si="2"/>
        <v>676 Розрахунки за зобов'язаннями зі спільної діяльності</v>
      </c>
    </row>
    <row r="145" spans="1:5" ht="34.5">
      <c r="A145" s="76">
        <v>68</v>
      </c>
      <c r="B145" s="76" t="s">
        <v>172</v>
      </c>
      <c r="C145" s="12">
        <v>683</v>
      </c>
      <c r="D145" s="13" t="s">
        <v>173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78"/>
      <c r="B146" s="78"/>
      <c r="C146" s="12">
        <v>684</v>
      </c>
      <c r="D146" s="13" t="s">
        <v>174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79" t="s">
        <v>175</v>
      </c>
      <c r="B147" s="81"/>
      <c r="C147" s="81"/>
      <c r="D147" s="80"/>
      <c r="E147" t="str">
        <f t="shared" si="2"/>
        <v> </v>
      </c>
    </row>
    <row r="148" spans="1:5" ht="34.5">
      <c r="A148" s="76">
        <v>70</v>
      </c>
      <c r="B148" s="76" t="s">
        <v>176</v>
      </c>
      <c r="C148" s="12">
        <v>701</v>
      </c>
      <c r="D148" s="13" t="s">
        <v>177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78"/>
      <c r="B149" s="78"/>
      <c r="C149" s="12">
        <v>702</v>
      </c>
      <c r="D149" s="13" t="s">
        <v>178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76">
        <v>71</v>
      </c>
      <c r="B150" s="76" t="s">
        <v>179</v>
      </c>
      <c r="C150" s="12">
        <v>711</v>
      </c>
      <c r="D150" s="13" t="s">
        <v>180</v>
      </c>
      <c r="E150" t="str">
        <f t="shared" si="2"/>
        <v>711 Доходи за коштами, отриманими як плата за послуги </v>
      </c>
    </row>
    <row r="151" spans="1:5" ht="17.25">
      <c r="A151" s="77"/>
      <c r="B151" s="77"/>
      <c r="C151" s="12">
        <v>712</v>
      </c>
      <c r="D151" s="13" t="s">
        <v>181</v>
      </c>
      <c r="E151" t="str">
        <f t="shared" si="2"/>
        <v>712 Доходи за іншими джерелами власних надходжень установ </v>
      </c>
    </row>
    <row r="152" spans="1:5" ht="17.25">
      <c r="A152" s="77"/>
      <c r="B152" s="77"/>
      <c r="C152" s="12">
        <v>713</v>
      </c>
      <c r="D152" s="13" t="s">
        <v>182</v>
      </c>
      <c r="E152" t="str">
        <f t="shared" si="2"/>
        <v>713 Доходи за іншими надходженнями спеціального фонду </v>
      </c>
    </row>
    <row r="153" spans="1:5" ht="17.25">
      <c r="A153" s="77"/>
      <c r="B153" s="77"/>
      <c r="C153" s="12">
        <v>714</v>
      </c>
      <c r="D153" s="13" t="s">
        <v>183</v>
      </c>
      <c r="E153" t="str">
        <f t="shared" si="2"/>
        <v>714 Кошти батьків за надані послуги </v>
      </c>
    </row>
    <row r="154" spans="1:5" ht="17.25">
      <c r="A154" s="77"/>
      <c r="B154" s="77"/>
      <c r="C154" s="12">
        <v>715</v>
      </c>
      <c r="D154" s="13" t="s">
        <v>184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78"/>
      <c r="B155" s="78"/>
      <c r="C155" s="12">
        <v>716</v>
      </c>
      <c r="D155" s="13" t="s">
        <v>185</v>
      </c>
      <c r="E155" t="str">
        <f t="shared" si="2"/>
        <v>716 Доходи майбутніх періодів </v>
      </c>
    </row>
    <row r="156" spans="1:5" ht="17.25">
      <c r="A156" s="76">
        <v>72</v>
      </c>
      <c r="B156" s="76" t="s">
        <v>186</v>
      </c>
      <c r="C156" s="12">
        <v>721</v>
      </c>
      <c r="D156" s="13" t="s">
        <v>187</v>
      </c>
      <c r="E156" t="str">
        <f t="shared" si="2"/>
        <v>721 Реалізація виробів виробничих (навчальних) майстерень </v>
      </c>
    </row>
    <row r="157" spans="1:5" ht="17.25">
      <c r="A157" s="77"/>
      <c r="B157" s="77"/>
      <c r="C157" s="12">
        <v>722</v>
      </c>
      <c r="D157" s="13" t="s">
        <v>188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78"/>
      <c r="B158" s="78"/>
      <c r="C158" s="12">
        <v>723</v>
      </c>
      <c r="D158" s="13" t="s">
        <v>189</v>
      </c>
      <c r="E158" t="str">
        <f t="shared" si="2"/>
        <v>723 Реалізація науково-дослідних робіт </v>
      </c>
    </row>
    <row r="159" spans="1:5" ht="17.25">
      <c r="A159" s="12">
        <v>74</v>
      </c>
      <c r="B159" s="12" t="s">
        <v>190</v>
      </c>
      <c r="C159" s="12">
        <v>741</v>
      </c>
      <c r="D159" s="13" t="s">
        <v>191</v>
      </c>
      <c r="E159" t="str">
        <f t="shared" si="2"/>
        <v>741 Інші доходи установ </v>
      </c>
    </row>
    <row r="160" spans="1:5" ht="17.25">
      <c r="A160" s="79" t="s">
        <v>192</v>
      </c>
      <c r="B160" s="81"/>
      <c r="C160" s="81"/>
      <c r="D160" s="80"/>
      <c r="E160" t="str">
        <f t="shared" si="2"/>
        <v> </v>
      </c>
    </row>
    <row r="161" spans="1:5" ht="34.5">
      <c r="A161" s="76">
        <v>80</v>
      </c>
      <c r="B161" s="76" t="s">
        <v>193</v>
      </c>
      <c r="C161" s="12">
        <v>801</v>
      </c>
      <c r="D161" s="13" t="s">
        <v>194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78"/>
      <c r="B162" s="78"/>
      <c r="C162" s="12">
        <v>802</v>
      </c>
      <c r="D162" s="13" t="s">
        <v>195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76">
        <v>81</v>
      </c>
      <c r="B163" s="76" t="s">
        <v>196</v>
      </c>
      <c r="C163" s="12">
        <v>811</v>
      </c>
      <c r="D163" s="13" t="s">
        <v>197</v>
      </c>
      <c r="E163" t="str">
        <f t="shared" si="2"/>
        <v>811 Видатки за коштами, отриманими як плата за послуги </v>
      </c>
    </row>
    <row r="164" spans="1:5" ht="17.25">
      <c r="A164" s="77"/>
      <c r="B164" s="77"/>
      <c r="C164" s="12">
        <v>812</v>
      </c>
      <c r="D164" s="13" t="s">
        <v>198</v>
      </c>
      <c r="E164" t="str">
        <f t="shared" si="2"/>
        <v>812 Видатки за іншими джерелами власних надходжень </v>
      </c>
    </row>
    <row r="165" spans="1:5" ht="17.25">
      <c r="A165" s="78"/>
      <c r="B165" s="78"/>
      <c r="C165" s="12">
        <v>813</v>
      </c>
      <c r="D165" s="13" t="s">
        <v>199</v>
      </c>
      <c r="E165" t="str">
        <f t="shared" si="2"/>
        <v>813 Видатки за іншими надходженнями спеціального фонду </v>
      </c>
    </row>
    <row r="166" spans="1:5" ht="17.25">
      <c r="A166" s="76">
        <v>82</v>
      </c>
      <c r="B166" s="76" t="s">
        <v>200</v>
      </c>
      <c r="C166" s="12">
        <v>821</v>
      </c>
      <c r="D166" s="13" t="s">
        <v>201</v>
      </c>
      <c r="E166" t="str">
        <f t="shared" si="2"/>
        <v>821 Витрати виробничих (навчальних) майстерень </v>
      </c>
    </row>
    <row r="167" spans="1:5" ht="17.25">
      <c r="A167" s="77"/>
      <c r="B167" s="77"/>
      <c r="C167" s="12">
        <v>822</v>
      </c>
      <c r="D167" s="13" t="s">
        <v>202</v>
      </c>
      <c r="E167" t="str">
        <f t="shared" si="2"/>
        <v>822 Витрати підсобних (навчальних) сільських господарств </v>
      </c>
    </row>
    <row r="168" spans="1:5" ht="17.25">
      <c r="A168" s="77"/>
      <c r="B168" s="77"/>
      <c r="C168" s="12">
        <v>823</v>
      </c>
      <c r="D168" s="13" t="s">
        <v>203</v>
      </c>
      <c r="E168" t="str">
        <f t="shared" si="2"/>
        <v>823 Витрати на науково-дослідні роботи </v>
      </c>
    </row>
    <row r="169" spans="1:5" ht="17.25">
      <c r="A169" s="77"/>
      <c r="B169" s="77"/>
      <c r="C169" s="12">
        <v>824</v>
      </c>
      <c r="D169" s="13" t="s">
        <v>204</v>
      </c>
      <c r="E169" t="str">
        <f t="shared" si="2"/>
        <v>824 Витрати на виготовлення експериментальних пристроїв </v>
      </c>
    </row>
    <row r="170" spans="1:5" ht="17.25">
      <c r="A170" s="77"/>
      <c r="B170" s="77"/>
      <c r="C170" s="12">
        <v>825</v>
      </c>
      <c r="D170" s="13" t="s">
        <v>205</v>
      </c>
      <c r="E170" t="str">
        <f t="shared" si="2"/>
        <v>825 Витрати на заготівлю і переробку матеріалів </v>
      </c>
    </row>
    <row r="171" spans="1:5" ht="17.25">
      <c r="A171" s="78"/>
      <c r="B171" s="78"/>
      <c r="C171" s="12">
        <v>826</v>
      </c>
      <c r="D171" s="13" t="s">
        <v>206</v>
      </c>
      <c r="E171" t="str">
        <f t="shared" si="2"/>
        <v>826 Видатки до розподілу </v>
      </c>
    </row>
    <row r="172" spans="1:5" ht="17.25">
      <c r="A172" s="12">
        <v>83</v>
      </c>
      <c r="B172" s="13" t="s">
        <v>207</v>
      </c>
      <c r="C172" s="12">
        <v>831</v>
      </c>
      <c r="D172" s="13" t="s">
        <v>208</v>
      </c>
      <c r="E172" t="str">
        <f t="shared" si="2"/>
        <v>831 Інші витрати установ</v>
      </c>
    </row>
    <row r="173" spans="1:5" ht="34.5">
      <c r="A173" s="12">
        <v>84</v>
      </c>
      <c r="B173" s="12" t="s">
        <v>209</v>
      </c>
      <c r="C173" s="12">
        <v>841</v>
      </c>
      <c r="D173" s="13" t="s">
        <v>210</v>
      </c>
      <c r="E173" t="str">
        <f t="shared" si="2"/>
        <v>841 Витрати на амортизацію необоротних активів</v>
      </c>
    </row>
    <row r="174" spans="1:5" ht="34.5">
      <c r="A174" s="12">
        <v>85</v>
      </c>
      <c r="B174" s="12" t="s">
        <v>211</v>
      </c>
      <c r="C174" s="12">
        <v>851</v>
      </c>
      <c r="D174" s="13" t="s">
        <v>211</v>
      </c>
      <c r="E174" t="str">
        <f t="shared" si="2"/>
        <v>851 Витрати майбутніх періодів</v>
      </c>
    </row>
    <row r="175" spans="1:5" ht="17.25">
      <c r="A175" s="79" t="s">
        <v>212</v>
      </c>
      <c r="B175" s="81"/>
      <c r="C175" s="81"/>
      <c r="D175" s="80"/>
      <c r="E175" t="str">
        <f t="shared" si="2"/>
        <v> </v>
      </c>
    </row>
    <row r="176" spans="1:5" ht="69">
      <c r="A176" s="12">
        <v>91</v>
      </c>
      <c r="B176" s="13" t="s">
        <v>213</v>
      </c>
      <c r="C176" s="12">
        <v>911</v>
      </c>
      <c r="D176" s="13" t="s">
        <v>214</v>
      </c>
      <c r="E176" t="str">
        <f t="shared" si="2"/>
        <v>911 Розрахунки замовників з оплати адміністративних послуг</v>
      </c>
    </row>
    <row r="177" spans="1:5" ht="69">
      <c r="A177" s="12">
        <v>92</v>
      </c>
      <c r="B177" s="13" t="s">
        <v>215</v>
      </c>
      <c r="C177" s="12">
        <v>921</v>
      </c>
      <c r="D177" s="13" t="s">
        <v>216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63:A165"/>
    <mergeCell ref="B163:B165"/>
    <mergeCell ref="A148:A149"/>
    <mergeCell ref="B148:B149"/>
    <mergeCell ref="A166:A171"/>
    <mergeCell ref="B166:B171"/>
    <mergeCell ref="A130:A138"/>
    <mergeCell ref="B130:B138"/>
    <mergeCell ref="A139:A144"/>
    <mergeCell ref="B139:B144"/>
    <mergeCell ref="A127:A129"/>
    <mergeCell ref="B127:B129"/>
    <mergeCell ref="B96:B97"/>
    <mergeCell ref="A99:A100"/>
    <mergeCell ref="B99:B100"/>
    <mergeCell ref="A120:A124"/>
    <mergeCell ref="B120:B124"/>
    <mergeCell ref="A103:A104"/>
    <mergeCell ref="B112:B115"/>
    <mergeCell ref="A105:D105"/>
    <mergeCell ref="A106:A108"/>
    <mergeCell ref="B106:B108"/>
    <mergeCell ref="A125:A126"/>
    <mergeCell ref="B125:B126"/>
    <mergeCell ref="A101:A102"/>
    <mergeCell ref="B101:B102"/>
    <mergeCell ref="A147:D147"/>
    <mergeCell ref="A145:A146"/>
    <mergeCell ref="B145:B146"/>
    <mergeCell ref="A116:A118"/>
    <mergeCell ref="B116:B118"/>
    <mergeCell ref="B103:B104"/>
    <mergeCell ref="A111:D111"/>
    <mergeCell ref="A112:A115"/>
    <mergeCell ref="A63:A64"/>
    <mergeCell ref="B63:B64"/>
    <mergeCell ref="A88:A93"/>
    <mergeCell ref="B88:B93"/>
    <mergeCell ref="A95:D95"/>
    <mergeCell ref="A96:A97"/>
    <mergeCell ref="A81:A84"/>
    <mergeCell ref="B81:B84"/>
    <mergeCell ref="A85:A86"/>
    <mergeCell ref="B85:B86"/>
    <mergeCell ref="A33:D33"/>
    <mergeCell ref="A34:A38"/>
    <mergeCell ref="B34:B38"/>
    <mergeCell ref="A39:A46"/>
    <mergeCell ref="B39:B46"/>
    <mergeCell ref="B60:B61"/>
    <mergeCell ref="A73:A80"/>
    <mergeCell ref="B73:B80"/>
    <mergeCell ref="A47:A48"/>
    <mergeCell ref="B47:B48"/>
    <mergeCell ref="A49:A57"/>
    <mergeCell ref="B49:B57"/>
    <mergeCell ref="A60:A61"/>
    <mergeCell ref="A65:A72"/>
    <mergeCell ref="B65:B72"/>
    <mergeCell ref="A62:D62"/>
    <mergeCell ref="A28:A30"/>
    <mergeCell ref="B28:B30"/>
    <mergeCell ref="A31:A32"/>
    <mergeCell ref="B31:B32"/>
    <mergeCell ref="A23:A24"/>
    <mergeCell ref="B23:B24"/>
    <mergeCell ref="A25:A27"/>
    <mergeCell ref="B25:B27"/>
    <mergeCell ref="A14:A22"/>
    <mergeCell ref="B14:B22"/>
    <mergeCell ref="A1:B1"/>
    <mergeCell ref="C1:D1"/>
    <mergeCell ref="A4:D4"/>
    <mergeCell ref="A5:A13"/>
    <mergeCell ref="B5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P131"/>
  <sheetViews>
    <sheetView tabSelected="1" workbookViewId="0" topLeftCell="A1">
      <selection activeCell="A1" sqref="A1:P1"/>
    </sheetView>
  </sheetViews>
  <sheetFormatPr defaultColWidth="9.00390625" defaultRowHeight="12.75"/>
  <cols>
    <col min="1" max="1" width="4.375" style="1" customWidth="1"/>
    <col min="2" max="2" width="34.75390625" style="48" customWidth="1"/>
    <col min="3" max="3" width="14.125" style="1" customWidth="1"/>
    <col min="4" max="4" width="9.125" style="7" customWidth="1"/>
    <col min="5" max="6" width="5.75390625" style="1" customWidth="1"/>
    <col min="7" max="7" width="7.125" style="7" customWidth="1"/>
    <col min="8" max="8" width="10.125" style="7" customWidth="1"/>
    <col min="9" max="9" width="14.125" style="1" customWidth="1"/>
    <col min="10" max="10" width="9.125" style="1" customWidth="1"/>
    <col min="11" max="11" width="11.75390625" style="7" customWidth="1"/>
    <col min="12" max="12" width="14.375" style="1" customWidth="1"/>
    <col min="13" max="13" width="10.125" style="1" customWidth="1"/>
    <col min="14" max="14" width="9.75390625" style="1" customWidth="1"/>
    <col min="15" max="15" width="8.125" style="1" customWidth="1"/>
    <col min="16" max="16" width="8.75390625" style="1" customWidth="1"/>
    <col min="17" max="16384" width="9.125" style="1" customWidth="1"/>
  </cols>
  <sheetData>
    <row r="1" spans="1:16" s="34" customFormat="1" ht="36" customHeight="1">
      <c r="A1" s="96" t="s">
        <v>411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34" customFormat="1" ht="18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34" customFormat="1" ht="37.5" customHeight="1">
      <c r="A3" s="98" t="s">
        <v>409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34" customFormat="1" ht="18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0.75" customHeight="1">
      <c r="A5" s="85" t="s">
        <v>45</v>
      </c>
      <c r="B5" s="85" t="s">
        <v>46</v>
      </c>
      <c r="C5" s="85" t="s">
        <v>47</v>
      </c>
      <c r="D5" s="85" t="s">
        <v>35</v>
      </c>
      <c r="E5" s="85"/>
      <c r="F5" s="85"/>
      <c r="G5" s="85" t="s">
        <v>36</v>
      </c>
      <c r="H5" s="85" t="s">
        <v>37</v>
      </c>
      <c r="I5" s="85"/>
      <c r="J5" s="85" t="s">
        <v>55</v>
      </c>
      <c r="K5" s="85" t="s">
        <v>410</v>
      </c>
      <c r="L5" s="85"/>
      <c r="M5" s="85"/>
      <c r="N5" s="85"/>
      <c r="O5" s="85"/>
      <c r="P5" s="85" t="s">
        <v>38</v>
      </c>
    </row>
    <row r="6" spans="1:16" ht="11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2.75">
      <c r="A7" s="85"/>
      <c r="B7" s="85"/>
      <c r="C7" s="85"/>
      <c r="D7" s="88" t="s">
        <v>288</v>
      </c>
      <c r="E7" s="88" t="s">
        <v>39</v>
      </c>
      <c r="F7" s="88" t="s">
        <v>40</v>
      </c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61.5" customHeight="1">
      <c r="A8" s="85"/>
      <c r="B8" s="85"/>
      <c r="C8" s="85"/>
      <c r="D8" s="88"/>
      <c r="E8" s="88"/>
      <c r="F8" s="88"/>
      <c r="G8" s="85"/>
      <c r="H8" s="32" t="s">
        <v>41</v>
      </c>
      <c r="I8" s="32" t="s">
        <v>42</v>
      </c>
      <c r="J8" s="85"/>
      <c r="K8" s="32" t="s">
        <v>41</v>
      </c>
      <c r="L8" s="32" t="s">
        <v>42</v>
      </c>
      <c r="M8" s="32" t="s">
        <v>48</v>
      </c>
      <c r="N8" s="32" t="s">
        <v>43</v>
      </c>
      <c r="O8" s="32" t="s">
        <v>44</v>
      </c>
      <c r="P8" s="85"/>
    </row>
    <row r="9" spans="1:16" ht="12.75">
      <c r="A9" s="5">
        <v>1</v>
      </c>
      <c r="B9" s="22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</row>
    <row r="10" spans="1:16" ht="12.75">
      <c r="A10" s="22"/>
      <c r="B10" s="22" t="s">
        <v>282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>
      <c r="A11" s="23">
        <v>1</v>
      </c>
      <c r="B11" s="39" t="s">
        <v>356</v>
      </c>
      <c r="C11" s="37" t="s">
        <v>355</v>
      </c>
      <c r="D11" s="37">
        <v>1298</v>
      </c>
      <c r="E11" s="51"/>
      <c r="F11" s="51"/>
      <c r="G11" s="50" t="s">
        <v>284</v>
      </c>
      <c r="H11" s="44">
        <v>1</v>
      </c>
      <c r="I11" s="66">
        <v>12291.33</v>
      </c>
      <c r="J11" s="50"/>
      <c r="K11" s="44">
        <f>H11</f>
        <v>1</v>
      </c>
      <c r="L11" s="66">
        <f>I11</f>
        <v>12291.33</v>
      </c>
      <c r="M11" s="28"/>
      <c r="N11" s="28"/>
      <c r="O11" s="25"/>
      <c r="P11" s="24"/>
    </row>
    <row r="12" spans="1:16" ht="12.75">
      <c r="A12" s="23">
        <v>2</v>
      </c>
      <c r="B12" s="42" t="s">
        <v>301</v>
      </c>
      <c r="C12" s="37" t="s">
        <v>296</v>
      </c>
      <c r="D12" s="37">
        <v>9</v>
      </c>
      <c r="E12" s="24"/>
      <c r="F12" s="24"/>
      <c r="G12" s="23" t="s">
        <v>284</v>
      </c>
      <c r="H12" s="47">
        <v>1</v>
      </c>
      <c r="I12" s="64">
        <v>88455.75</v>
      </c>
      <c r="J12" s="64"/>
      <c r="K12" s="47">
        <f aca="true" t="shared" si="0" ref="K12:L18">H12</f>
        <v>1</v>
      </c>
      <c r="L12" s="64">
        <f t="shared" si="0"/>
        <v>88455.75</v>
      </c>
      <c r="M12" s="28"/>
      <c r="N12" s="28"/>
      <c r="O12" s="25"/>
      <c r="P12" s="24"/>
    </row>
    <row r="13" spans="1:16" ht="12.75">
      <c r="A13" s="23">
        <v>3</v>
      </c>
      <c r="B13" s="42" t="s">
        <v>302</v>
      </c>
      <c r="C13" s="38">
        <v>30195</v>
      </c>
      <c r="D13" s="37">
        <v>1</v>
      </c>
      <c r="E13" s="24"/>
      <c r="F13" s="24"/>
      <c r="G13" s="23" t="s">
        <v>284</v>
      </c>
      <c r="H13" s="47">
        <v>1</v>
      </c>
      <c r="I13" s="64">
        <v>524249.14</v>
      </c>
      <c r="J13" s="64"/>
      <c r="K13" s="47">
        <f t="shared" si="0"/>
        <v>1</v>
      </c>
      <c r="L13" s="64">
        <v>524249.14</v>
      </c>
      <c r="M13" s="28"/>
      <c r="N13" s="28"/>
      <c r="O13" s="25"/>
      <c r="P13" s="24"/>
    </row>
    <row r="14" spans="1:16" ht="12.75">
      <c r="A14" s="23">
        <v>4</v>
      </c>
      <c r="B14" s="42" t="s">
        <v>303</v>
      </c>
      <c r="C14" s="37" t="s">
        <v>297</v>
      </c>
      <c r="D14" s="37">
        <v>40</v>
      </c>
      <c r="E14" s="24"/>
      <c r="F14" s="24"/>
      <c r="G14" s="23" t="s">
        <v>284</v>
      </c>
      <c r="H14" s="47">
        <v>1</v>
      </c>
      <c r="I14" s="64">
        <v>2520</v>
      </c>
      <c r="J14" s="64"/>
      <c r="K14" s="47">
        <f t="shared" si="0"/>
        <v>1</v>
      </c>
      <c r="L14" s="64">
        <f t="shared" si="0"/>
        <v>2520</v>
      </c>
      <c r="M14" s="28"/>
      <c r="N14" s="28"/>
      <c r="O14" s="25"/>
      <c r="P14" s="24"/>
    </row>
    <row r="15" spans="1:16" ht="25.5">
      <c r="A15" s="23">
        <v>5</v>
      </c>
      <c r="B15" s="42" t="s">
        <v>304</v>
      </c>
      <c r="C15" s="37" t="s">
        <v>298</v>
      </c>
      <c r="D15" s="37">
        <v>27</v>
      </c>
      <c r="E15" s="24"/>
      <c r="F15" s="24"/>
      <c r="G15" s="23" t="s">
        <v>294</v>
      </c>
      <c r="H15" s="47">
        <v>1767</v>
      </c>
      <c r="I15" s="64">
        <v>353796.31</v>
      </c>
      <c r="J15" s="64"/>
      <c r="K15" s="47">
        <f t="shared" si="0"/>
        <v>1767</v>
      </c>
      <c r="L15" s="64">
        <f t="shared" si="0"/>
        <v>353796.31</v>
      </c>
      <c r="M15" s="28"/>
      <c r="N15" s="28"/>
      <c r="O15" s="25"/>
      <c r="P15" s="24"/>
    </row>
    <row r="16" spans="1:16" ht="25.5">
      <c r="A16" s="23">
        <v>6</v>
      </c>
      <c r="B16" s="42" t="s">
        <v>304</v>
      </c>
      <c r="C16" s="38">
        <v>33482</v>
      </c>
      <c r="D16" s="37">
        <v>8</v>
      </c>
      <c r="E16" s="24"/>
      <c r="F16" s="24"/>
      <c r="G16" s="23" t="s">
        <v>294</v>
      </c>
      <c r="H16" s="47">
        <v>707</v>
      </c>
      <c r="I16" s="64">
        <v>420</v>
      </c>
      <c r="J16" s="64"/>
      <c r="K16" s="47">
        <f t="shared" si="0"/>
        <v>707</v>
      </c>
      <c r="L16" s="64">
        <f t="shared" si="0"/>
        <v>420</v>
      </c>
      <c r="M16" s="28"/>
      <c r="N16" s="28"/>
      <c r="O16" s="25"/>
      <c r="P16" s="24"/>
    </row>
    <row r="17" spans="1:16" ht="12.75">
      <c r="A17" s="23">
        <v>7</v>
      </c>
      <c r="B17" s="42" t="s">
        <v>305</v>
      </c>
      <c r="C17" s="37" t="s">
        <v>299</v>
      </c>
      <c r="D17" s="37">
        <v>56</v>
      </c>
      <c r="E17" s="24"/>
      <c r="F17" s="24"/>
      <c r="G17" s="23" t="s">
        <v>294</v>
      </c>
      <c r="H17" s="47">
        <v>200</v>
      </c>
      <c r="I17" s="64">
        <v>250</v>
      </c>
      <c r="J17" s="64"/>
      <c r="K17" s="47">
        <f t="shared" si="0"/>
        <v>200</v>
      </c>
      <c r="L17" s="64">
        <f t="shared" si="0"/>
        <v>250</v>
      </c>
      <c r="M17" s="28"/>
      <c r="N17" s="28"/>
      <c r="O17" s="25"/>
      <c r="P17" s="24"/>
    </row>
    <row r="18" spans="1:16" ht="12.75" customHeight="1">
      <c r="A18" s="23">
        <v>8</v>
      </c>
      <c r="B18" s="42" t="s">
        <v>306</v>
      </c>
      <c r="C18" s="37" t="s">
        <v>300</v>
      </c>
      <c r="D18" s="37">
        <v>661</v>
      </c>
      <c r="E18" s="24"/>
      <c r="F18" s="24"/>
      <c r="G18" s="23" t="s">
        <v>284</v>
      </c>
      <c r="H18" s="47">
        <v>1</v>
      </c>
      <c r="I18" s="64">
        <v>28750</v>
      </c>
      <c r="J18" s="64"/>
      <c r="K18" s="47">
        <f t="shared" si="0"/>
        <v>1</v>
      </c>
      <c r="L18" s="64">
        <f t="shared" si="0"/>
        <v>28750</v>
      </c>
      <c r="M18" s="28"/>
      <c r="N18" s="28"/>
      <c r="O18" s="25"/>
      <c r="P18" s="24"/>
    </row>
    <row r="19" spans="1:16" ht="12.75">
      <c r="A19" s="23"/>
      <c r="B19" s="22" t="s">
        <v>285</v>
      </c>
      <c r="C19" s="37"/>
      <c r="D19" s="23"/>
      <c r="E19" s="24"/>
      <c r="F19" s="24"/>
      <c r="G19" s="23"/>
      <c r="H19" s="37"/>
      <c r="I19" s="65"/>
      <c r="J19" s="23"/>
      <c r="K19" s="43"/>
      <c r="L19" s="64"/>
      <c r="M19" s="28"/>
      <c r="N19" s="28"/>
      <c r="O19" s="25"/>
      <c r="P19" s="24"/>
    </row>
    <row r="20" spans="1:16" ht="12.75">
      <c r="A20" s="23">
        <v>9</v>
      </c>
      <c r="B20" s="53" t="s">
        <v>317</v>
      </c>
      <c r="C20" s="37" t="s">
        <v>318</v>
      </c>
      <c r="D20" s="50">
        <v>35</v>
      </c>
      <c r="E20" s="51"/>
      <c r="F20" s="51"/>
      <c r="G20" s="50" t="s">
        <v>284</v>
      </c>
      <c r="H20" s="37">
        <v>1</v>
      </c>
      <c r="I20" s="65">
        <v>1083.29</v>
      </c>
      <c r="J20" s="50"/>
      <c r="K20" s="44">
        <f aca="true" t="shared" si="1" ref="K20:L42">H20</f>
        <v>1</v>
      </c>
      <c r="L20" s="66">
        <f t="shared" si="1"/>
        <v>1083.29</v>
      </c>
      <c r="M20" s="28"/>
      <c r="N20" s="28"/>
      <c r="O20" s="25"/>
      <c r="P20" s="24"/>
    </row>
    <row r="21" spans="1:16" ht="12.75">
      <c r="A21" s="23">
        <v>10</v>
      </c>
      <c r="B21" s="53" t="s">
        <v>319</v>
      </c>
      <c r="C21" s="37" t="s">
        <v>320</v>
      </c>
      <c r="D21" s="50">
        <v>26</v>
      </c>
      <c r="E21" s="51"/>
      <c r="F21" s="51"/>
      <c r="G21" s="50" t="s">
        <v>284</v>
      </c>
      <c r="H21" s="37">
        <v>1</v>
      </c>
      <c r="I21" s="65">
        <v>115.86</v>
      </c>
      <c r="J21" s="50"/>
      <c r="K21" s="44">
        <f t="shared" si="1"/>
        <v>1</v>
      </c>
      <c r="L21" s="66">
        <f t="shared" si="1"/>
        <v>115.86</v>
      </c>
      <c r="M21" s="28"/>
      <c r="N21" s="28"/>
      <c r="O21" s="25"/>
      <c r="P21" s="24"/>
    </row>
    <row r="22" spans="1:16" ht="12.75">
      <c r="A22" s="23">
        <v>11</v>
      </c>
      <c r="B22" s="53" t="s">
        <v>309</v>
      </c>
      <c r="C22" s="37" t="s">
        <v>292</v>
      </c>
      <c r="D22" s="50">
        <v>41</v>
      </c>
      <c r="E22" s="51"/>
      <c r="F22" s="51"/>
      <c r="G22" s="50" t="s">
        <v>284</v>
      </c>
      <c r="H22" s="37">
        <v>1</v>
      </c>
      <c r="I22" s="65">
        <v>20598.15</v>
      </c>
      <c r="J22" s="50"/>
      <c r="K22" s="44">
        <f t="shared" si="1"/>
        <v>1</v>
      </c>
      <c r="L22" s="66">
        <f t="shared" si="1"/>
        <v>20598.15</v>
      </c>
      <c r="M22" s="28"/>
      <c r="N22" s="28"/>
      <c r="O22" s="25"/>
      <c r="P22" s="24"/>
    </row>
    <row r="23" spans="1:16" ht="12.75">
      <c r="A23" s="23">
        <v>12</v>
      </c>
      <c r="B23" s="62" t="s">
        <v>321</v>
      </c>
      <c r="C23" s="37" t="s">
        <v>322</v>
      </c>
      <c r="D23" s="50" t="s">
        <v>323</v>
      </c>
      <c r="E23" s="51"/>
      <c r="F23" s="51"/>
      <c r="G23" s="50" t="s">
        <v>284</v>
      </c>
      <c r="H23" s="37">
        <v>2</v>
      </c>
      <c r="I23" s="65">
        <v>91.3</v>
      </c>
      <c r="J23" s="50"/>
      <c r="K23" s="44">
        <f t="shared" si="1"/>
        <v>2</v>
      </c>
      <c r="L23" s="66">
        <f t="shared" si="1"/>
        <v>91.3</v>
      </c>
      <c r="M23" s="28"/>
      <c r="N23" s="28"/>
      <c r="O23" s="25"/>
      <c r="P23" s="24"/>
    </row>
    <row r="24" spans="1:16" ht="12.75">
      <c r="A24" s="23">
        <v>13</v>
      </c>
      <c r="B24" s="62" t="s">
        <v>324</v>
      </c>
      <c r="C24" s="37" t="s">
        <v>322</v>
      </c>
      <c r="D24" s="50">
        <v>20</v>
      </c>
      <c r="E24" s="51"/>
      <c r="F24" s="51"/>
      <c r="G24" s="50" t="s">
        <v>284</v>
      </c>
      <c r="H24" s="37">
        <v>1</v>
      </c>
      <c r="I24" s="65">
        <v>45.65</v>
      </c>
      <c r="J24" s="50"/>
      <c r="K24" s="44">
        <f t="shared" si="1"/>
        <v>1</v>
      </c>
      <c r="L24" s="66">
        <f t="shared" si="1"/>
        <v>45.65</v>
      </c>
      <c r="M24" s="28"/>
      <c r="N24" s="28"/>
      <c r="O24" s="25"/>
      <c r="P24" s="24"/>
    </row>
    <row r="25" spans="1:16" ht="12.75">
      <c r="A25" s="23">
        <v>14</v>
      </c>
      <c r="B25" s="62" t="s">
        <v>325</v>
      </c>
      <c r="C25" s="37" t="s">
        <v>286</v>
      </c>
      <c r="D25" s="50">
        <v>43</v>
      </c>
      <c r="E25" s="51"/>
      <c r="F25" s="51"/>
      <c r="G25" s="50" t="s">
        <v>284</v>
      </c>
      <c r="H25" s="37">
        <v>1</v>
      </c>
      <c r="I25" s="65">
        <v>1560</v>
      </c>
      <c r="J25" s="50"/>
      <c r="K25" s="44">
        <f t="shared" si="1"/>
        <v>1</v>
      </c>
      <c r="L25" s="66">
        <f t="shared" si="1"/>
        <v>1560</v>
      </c>
      <c r="M25" s="28"/>
      <c r="N25" s="28"/>
      <c r="O25" s="25"/>
      <c r="P25" s="24"/>
    </row>
    <row r="26" spans="1:16" ht="12.75">
      <c r="A26" s="23">
        <v>15</v>
      </c>
      <c r="B26" s="62" t="s">
        <v>325</v>
      </c>
      <c r="C26" s="38">
        <v>37135</v>
      </c>
      <c r="D26" s="50">
        <v>44</v>
      </c>
      <c r="E26" s="51"/>
      <c r="F26" s="51"/>
      <c r="G26" s="50" t="s">
        <v>284</v>
      </c>
      <c r="H26" s="37">
        <v>1</v>
      </c>
      <c r="I26" s="65">
        <v>1560</v>
      </c>
      <c r="J26" s="50"/>
      <c r="K26" s="44">
        <f t="shared" si="1"/>
        <v>1</v>
      </c>
      <c r="L26" s="66">
        <f t="shared" si="1"/>
        <v>1560</v>
      </c>
      <c r="M26" s="28"/>
      <c r="N26" s="28"/>
      <c r="O26" s="25"/>
      <c r="P26" s="24"/>
    </row>
    <row r="27" spans="1:16" ht="12.75">
      <c r="A27" s="23">
        <v>16</v>
      </c>
      <c r="B27" s="62" t="s">
        <v>325</v>
      </c>
      <c r="C27" s="38">
        <v>37135</v>
      </c>
      <c r="D27" s="50">
        <v>45</v>
      </c>
      <c r="E27" s="51"/>
      <c r="F27" s="51"/>
      <c r="G27" s="50" t="s">
        <v>284</v>
      </c>
      <c r="H27" s="37">
        <v>1</v>
      </c>
      <c r="I27" s="65">
        <v>1560</v>
      </c>
      <c r="J27" s="50"/>
      <c r="K27" s="44">
        <f t="shared" si="1"/>
        <v>1</v>
      </c>
      <c r="L27" s="66">
        <f t="shared" si="1"/>
        <v>1560</v>
      </c>
      <c r="M27" s="28"/>
      <c r="N27" s="28"/>
      <c r="O27" s="25"/>
      <c r="P27" s="24"/>
    </row>
    <row r="28" spans="1:16" ht="12.75">
      <c r="A28" s="23">
        <v>17</v>
      </c>
      <c r="B28" s="53" t="s">
        <v>326</v>
      </c>
      <c r="C28" s="37" t="s">
        <v>299</v>
      </c>
      <c r="D28" s="50">
        <v>7</v>
      </c>
      <c r="E28" s="51"/>
      <c r="F28" s="51"/>
      <c r="G28" s="50" t="s">
        <v>284</v>
      </c>
      <c r="H28" s="37">
        <v>1</v>
      </c>
      <c r="I28" s="65">
        <v>450</v>
      </c>
      <c r="J28" s="50"/>
      <c r="K28" s="44">
        <f t="shared" si="1"/>
        <v>1</v>
      </c>
      <c r="L28" s="66">
        <f t="shared" si="1"/>
        <v>450</v>
      </c>
      <c r="M28" s="28"/>
      <c r="N28" s="28"/>
      <c r="O28" s="25"/>
      <c r="P28" s="24"/>
    </row>
    <row r="29" spans="1:16" ht="12.75">
      <c r="A29" s="23">
        <v>18</v>
      </c>
      <c r="B29" s="53" t="s">
        <v>327</v>
      </c>
      <c r="C29" s="37" t="s">
        <v>299</v>
      </c>
      <c r="D29" s="50">
        <v>66</v>
      </c>
      <c r="E29" s="51"/>
      <c r="F29" s="51"/>
      <c r="G29" s="50" t="s">
        <v>284</v>
      </c>
      <c r="H29" s="37">
        <v>1</v>
      </c>
      <c r="I29" s="65">
        <v>60</v>
      </c>
      <c r="J29" s="50"/>
      <c r="K29" s="44">
        <f t="shared" si="1"/>
        <v>1</v>
      </c>
      <c r="L29" s="66">
        <f t="shared" si="1"/>
        <v>60</v>
      </c>
      <c r="M29" s="28"/>
      <c r="N29" s="28"/>
      <c r="O29" s="25"/>
      <c r="P29" s="24"/>
    </row>
    <row r="30" spans="1:16" ht="12.75">
      <c r="A30" s="23">
        <v>19</v>
      </c>
      <c r="B30" s="53" t="s">
        <v>327</v>
      </c>
      <c r="C30" s="38">
        <v>37895</v>
      </c>
      <c r="D30" s="50">
        <v>67</v>
      </c>
      <c r="E30" s="51"/>
      <c r="F30" s="51"/>
      <c r="G30" s="50" t="s">
        <v>284</v>
      </c>
      <c r="H30" s="37">
        <v>1</v>
      </c>
      <c r="I30" s="65">
        <v>60</v>
      </c>
      <c r="J30" s="50"/>
      <c r="K30" s="44">
        <f t="shared" si="1"/>
        <v>1</v>
      </c>
      <c r="L30" s="66">
        <f t="shared" si="1"/>
        <v>60</v>
      </c>
      <c r="M30" s="28"/>
      <c r="N30" s="28"/>
      <c r="O30" s="25"/>
      <c r="P30" s="24"/>
    </row>
    <row r="31" spans="1:16" ht="12.75">
      <c r="A31" s="23">
        <v>20</v>
      </c>
      <c r="B31" s="53" t="s">
        <v>328</v>
      </c>
      <c r="C31" s="37" t="s">
        <v>299</v>
      </c>
      <c r="D31" s="50">
        <v>68</v>
      </c>
      <c r="E31" s="51"/>
      <c r="F31" s="51"/>
      <c r="G31" s="50" t="s">
        <v>284</v>
      </c>
      <c r="H31" s="37">
        <v>1</v>
      </c>
      <c r="I31" s="65">
        <v>250</v>
      </c>
      <c r="J31" s="50"/>
      <c r="K31" s="44">
        <f t="shared" si="1"/>
        <v>1</v>
      </c>
      <c r="L31" s="66">
        <f t="shared" si="1"/>
        <v>250</v>
      </c>
      <c r="M31" s="28"/>
      <c r="N31" s="28"/>
      <c r="O31" s="25"/>
      <c r="P31" s="24"/>
    </row>
    <row r="32" spans="1:16" ht="12.75">
      <c r="A32" s="23">
        <v>21</v>
      </c>
      <c r="B32" s="53" t="s">
        <v>329</v>
      </c>
      <c r="C32" s="37" t="s">
        <v>330</v>
      </c>
      <c r="D32" s="50">
        <v>161</v>
      </c>
      <c r="E32" s="51"/>
      <c r="F32" s="51"/>
      <c r="G32" s="50" t="s">
        <v>284</v>
      </c>
      <c r="H32" s="37">
        <v>1</v>
      </c>
      <c r="I32" s="65">
        <v>1335</v>
      </c>
      <c r="J32" s="50"/>
      <c r="K32" s="44">
        <f t="shared" si="1"/>
        <v>1</v>
      </c>
      <c r="L32" s="66">
        <f t="shared" si="1"/>
        <v>1335</v>
      </c>
      <c r="M32" s="28"/>
      <c r="N32" s="28"/>
      <c r="O32" s="25"/>
      <c r="P32" s="24"/>
    </row>
    <row r="33" spans="1:16" ht="12.75">
      <c r="A33" s="23">
        <v>22</v>
      </c>
      <c r="B33" s="53" t="s">
        <v>331</v>
      </c>
      <c r="C33" s="37" t="s">
        <v>332</v>
      </c>
      <c r="D33" s="50">
        <v>720</v>
      </c>
      <c r="E33" s="51"/>
      <c r="F33" s="51"/>
      <c r="G33" s="50" t="s">
        <v>284</v>
      </c>
      <c r="H33" s="37">
        <v>1</v>
      </c>
      <c r="I33" s="65">
        <v>2514.22</v>
      </c>
      <c r="J33" s="50"/>
      <c r="K33" s="44">
        <f t="shared" si="1"/>
        <v>1</v>
      </c>
      <c r="L33" s="66">
        <f t="shared" si="1"/>
        <v>2514.22</v>
      </c>
      <c r="M33" s="28"/>
      <c r="N33" s="28"/>
      <c r="O33" s="25"/>
      <c r="P33" s="24"/>
    </row>
    <row r="34" spans="1:16" ht="25.5">
      <c r="A34" s="23">
        <v>23</v>
      </c>
      <c r="B34" s="53" t="s">
        <v>333</v>
      </c>
      <c r="C34" s="37" t="s">
        <v>334</v>
      </c>
      <c r="D34" s="50">
        <v>788</v>
      </c>
      <c r="E34" s="51"/>
      <c r="F34" s="51"/>
      <c r="G34" s="50" t="s">
        <v>284</v>
      </c>
      <c r="H34" s="37">
        <v>1</v>
      </c>
      <c r="I34" s="65">
        <v>2073.73</v>
      </c>
      <c r="J34" s="50"/>
      <c r="K34" s="44">
        <f t="shared" si="1"/>
        <v>1</v>
      </c>
      <c r="L34" s="66">
        <f t="shared" si="1"/>
        <v>2073.73</v>
      </c>
      <c r="M34" s="28"/>
      <c r="N34" s="28"/>
      <c r="O34" s="25"/>
      <c r="P34" s="24"/>
    </row>
    <row r="35" spans="1:16" ht="12.75">
      <c r="A35" s="23">
        <v>24</v>
      </c>
      <c r="B35" s="53" t="s">
        <v>335</v>
      </c>
      <c r="C35" s="37" t="s">
        <v>287</v>
      </c>
      <c r="D35" s="50">
        <v>850</v>
      </c>
      <c r="E35" s="51"/>
      <c r="F35" s="51"/>
      <c r="G35" s="50" t="s">
        <v>284</v>
      </c>
      <c r="H35" s="37">
        <v>1</v>
      </c>
      <c r="I35" s="65">
        <v>1040</v>
      </c>
      <c r="J35" s="50"/>
      <c r="K35" s="44">
        <f t="shared" si="1"/>
        <v>1</v>
      </c>
      <c r="L35" s="66">
        <f t="shared" si="1"/>
        <v>1040</v>
      </c>
      <c r="M35" s="28"/>
      <c r="N35" s="28"/>
      <c r="O35" s="25"/>
      <c r="P35" s="24"/>
    </row>
    <row r="36" spans="1:16" ht="25.5">
      <c r="A36" s="23">
        <v>25</v>
      </c>
      <c r="B36" s="53" t="s">
        <v>336</v>
      </c>
      <c r="C36" s="37" t="s">
        <v>312</v>
      </c>
      <c r="D36" s="50">
        <v>903</v>
      </c>
      <c r="E36" s="51"/>
      <c r="F36" s="51"/>
      <c r="G36" s="50" t="s">
        <v>284</v>
      </c>
      <c r="H36" s="37">
        <v>1</v>
      </c>
      <c r="I36" s="65">
        <v>7294.65</v>
      </c>
      <c r="J36" s="50"/>
      <c r="K36" s="44">
        <f t="shared" si="1"/>
        <v>1</v>
      </c>
      <c r="L36" s="66">
        <f t="shared" si="1"/>
        <v>7294.65</v>
      </c>
      <c r="M36" s="28"/>
      <c r="N36" s="28"/>
      <c r="O36" s="25"/>
      <c r="P36" s="24"/>
    </row>
    <row r="37" spans="1:16" ht="12.75">
      <c r="A37" s="23">
        <v>26</v>
      </c>
      <c r="B37" s="53" t="s">
        <v>337</v>
      </c>
      <c r="C37" s="37" t="s">
        <v>310</v>
      </c>
      <c r="D37" s="50" t="s">
        <v>311</v>
      </c>
      <c r="E37" s="51"/>
      <c r="F37" s="51"/>
      <c r="G37" s="50" t="s">
        <v>284</v>
      </c>
      <c r="H37" s="37">
        <v>1</v>
      </c>
      <c r="I37" s="65">
        <v>56041</v>
      </c>
      <c r="J37" s="50"/>
      <c r="K37" s="44">
        <f t="shared" si="1"/>
        <v>1</v>
      </c>
      <c r="L37" s="66">
        <f t="shared" si="1"/>
        <v>56041</v>
      </c>
      <c r="M37" s="28"/>
      <c r="N37" s="28"/>
      <c r="O37" s="25"/>
      <c r="P37" s="24"/>
    </row>
    <row r="38" spans="1:16" ht="12.75">
      <c r="A38" s="23">
        <v>27</v>
      </c>
      <c r="B38" s="53" t="s">
        <v>338</v>
      </c>
      <c r="C38" s="38">
        <v>41729</v>
      </c>
      <c r="D38" s="50">
        <v>1138</v>
      </c>
      <c r="E38" s="51"/>
      <c r="F38" s="51"/>
      <c r="G38" s="50" t="s">
        <v>284</v>
      </c>
      <c r="H38" s="37">
        <v>1</v>
      </c>
      <c r="I38" s="65">
        <v>1770</v>
      </c>
      <c r="J38" s="50"/>
      <c r="K38" s="44">
        <f t="shared" si="1"/>
        <v>1</v>
      </c>
      <c r="L38" s="66">
        <f t="shared" si="1"/>
        <v>1770</v>
      </c>
      <c r="M38" s="28"/>
      <c r="N38" s="28"/>
      <c r="O38" s="25"/>
      <c r="P38" s="24"/>
    </row>
    <row r="39" spans="1:16" ht="12.75">
      <c r="A39" s="23">
        <v>28</v>
      </c>
      <c r="B39" s="53" t="s">
        <v>339</v>
      </c>
      <c r="C39" s="38">
        <v>41912</v>
      </c>
      <c r="D39" s="50">
        <v>1168</v>
      </c>
      <c r="E39" s="51"/>
      <c r="F39" s="51"/>
      <c r="G39" s="50" t="s">
        <v>284</v>
      </c>
      <c r="H39" s="37">
        <v>1</v>
      </c>
      <c r="I39" s="65">
        <v>18920.87</v>
      </c>
      <c r="J39" s="50"/>
      <c r="K39" s="44">
        <f t="shared" si="1"/>
        <v>1</v>
      </c>
      <c r="L39" s="66">
        <f t="shared" si="1"/>
        <v>18920.87</v>
      </c>
      <c r="M39" s="28"/>
      <c r="N39" s="28"/>
      <c r="O39" s="25"/>
      <c r="P39" s="24"/>
    </row>
    <row r="40" spans="1:16" ht="12.75">
      <c r="A40" s="23">
        <v>29</v>
      </c>
      <c r="B40" s="53" t="s">
        <v>340</v>
      </c>
      <c r="C40" s="38">
        <v>41912</v>
      </c>
      <c r="D40" s="50">
        <v>1169</v>
      </c>
      <c r="E40" s="51"/>
      <c r="F40" s="51"/>
      <c r="G40" s="50" t="s">
        <v>284</v>
      </c>
      <c r="H40" s="37">
        <v>1</v>
      </c>
      <c r="I40" s="65">
        <v>1425</v>
      </c>
      <c r="J40" s="50"/>
      <c r="K40" s="44">
        <f t="shared" si="1"/>
        <v>1</v>
      </c>
      <c r="L40" s="66">
        <f t="shared" si="1"/>
        <v>1425</v>
      </c>
      <c r="M40" s="28"/>
      <c r="N40" s="28"/>
      <c r="O40" s="25"/>
      <c r="P40" s="24"/>
    </row>
    <row r="41" spans="1:16" ht="12.75">
      <c r="A41" s="23">
        <v>30</v>
      </c>
      <c r="B41" s="53" t="s">
        <v>341</v>
      </c>
      <c r="C41" s="37">
        <v>1987</v>
      </c>
      <c r="D41" s="50">
        <v>1172</v>
      </c>
      <c r="E41" s="51"/>
      <c r="F41" s="51"/>
      <c r="G41" s="50" t="s">
        <v>284</v>
      </c>
      <c r="H41" s="37">
        <v>1</v>
      </c>
      <c r="I41" s="65">
        <v>36975.46</v>
      </c>
      <c r="J41" s="50"/>
      <c r="K41" s="44">
        <f t="shared" si="1"/>
        <v>1</v>
      </c>
      <c r="L41" s="66">
        <f t="shared" si="1"/>
        <v>36975.46</v>
      </c>
      <c r="M41" s="28"/>
      <c r="N41" s="28"/>
      <c r="O41" s="25"/>
      <c r="P41" s="24"/>
    </row>
    <row r="42" spans="1:16" ht="25.5">
      <c r="A42" s="23">
        <v>31</v>
      </c>
      <c r="B42" s="42" t="s">
        <v>316</v>
      </c>
      <c r="C42" s="37" t="s">
        <v>342</v>
      </c>
      <c r="D42" s="50">
        <v>1288</v>
      </c>
      <c r="E42" s="51"/>
      <c r="F42" s="51"/>
      <c r="G42" s="50" t="s">
        <v>284</v>
      </c>
      <c r="H42" s="37">
        <v>1</v>
      </c>
      <c r="I42" s="65">
        <v>212176.02</v>
      </c>
      <c r="J42" s="50"/>
      <c r="K42" s="44">
        <f t="shared" si="1"/>
        <v>1</v>
      </c>
      <c r="L42" s="66">
        <f t="shared" si="1"/>
        <v>212176.02</v>
      </c>
      <c r="M42" s="28"/>
      <c r="N42" s="28"/>
      <c r="O42" s="25"/>
      <c r="P42" s="24"/>
    </row>
    <row r="43" spans="1:16" ht="12.75">
      <c r="A43" s="23">
        <v>32</v>
      </c>
      <c r="B43" s="39" t="s">
        <v>314</v>
      </c>
      <c r="C43" s="37" t="s">
        <v>343</v>
      </c>
      <c r="D43" s="50">
        <v>1319</v>
      </c>
      <c r="E43" s="51"/>
      <c r="F43" s="51"/>
      <c r="G43" s="50" t="s">
        <v>284</v>
      </c>
      <c r="H43" s="37">
        <v>1</v>
      </c>
      <c r="I43" s="65">
        <v>5146.37</v>
      </c>
      <c r="J43" s="50"/>
      <c r="K43" s="44">
        <f aca="true" t="shared" si="2" ref="K43:L51">H43</f>
        <v>1</v>
      </c>
      <c r="L43" s="66">
        <f t="shared" si="2"/>
        <v>5146.37</v>
      </c>
      <c r="M43" s="28"/>
      <c r="N43" s="28"/>
      <c r="O43" s="25"/>
      <c r="P43" s="24"/>
    </row>
    <row r="44" spans="1:16" ht="12.75">
      <c r="A44" s="23">
        <v>33</v>
      </c>
      <c r="B44" s="39" t="s">
        <v>344</v>
      </c>
      <c r="C44" s="37" t="s">
        <v>343</v>
      </c>
      <c r="D44" s="50">
        <v>1320</v>
      </c>
      <c r="E44" s="51"/>
      <c r="F44" s="51"/>
      <c r="G44" s="50" t="s">
        <v>284</v>
      </c>
      <c r="H44" s="37">
        <v>1</v>
      </c>
      <c r="I44" s="65">
        <v>1506</v>
      </c>
      <c r="J44" s="50"/>
      <c r="K44" s="44">
        <f t="shared" si="2"/>
        <v>1</v>
      </c>
      <c r="L44" s="66">
        <f t="shared" si="2"/>
        <v>1506</v>
      </c>
      <c r="M44" s="28"/>
      <c r="N44" s="28"/>
      <c r="O44" s="25"/>
      <c r="P44" s="24"/>
    </row>
    <row r="45" spans="1:16" ht="12.75">
      <c r="A45" s="23">
        <v>34</v>
      </c>
      <c r="B45" s="39" t="s">
        <v>345</v>
      </c>
      <c r="C45" s="37" t="s">
        <v>343</v>
      </c>
      <c r="D45" s="50">
        <v>1321</v>
      </c>
      <c r="E45" s="51"/>
      <c r="F45" s="51"/>
      <c r="G45" s="50" t="s">
        <v>284</v>
      </c>
      <c r="H45" s="37">
        <v>1</v>
      </c>
      <c r="I45" s="65">
        <v>1581.3</v>
      </c>
      <c r="J45" s="50"/>
      <c r="K45" s="44">
        <f t="shared" si="2"/>
        <v>1</v>
      </c>
      <c r="L45" s="66">
        <f t="shared" si="2"/>
        <v>1581.3</v>
      </c>
      <c r="M45" s="28"/>
      <c r="N45" s="28"/>
      <c r="O45" s="25"/>
      <c r="P45" s="24"/>
    </row>
    <row r="46" spans="1:16" ht="12.75">
      <c r="A46" s="23">
        <v>35</v>
      </c>
      <c r="B46" s="39" t="s">
        <v>345</v>
      </c>
      <c r="C46" s="37" t="s">
        <v>343</v>
      </c>
      <c r="D46" s="50">
        <v>1322</v>
      </c>
      <c r="E46" s="51"/>
      <c r="F46" s="51"/>
      <c r="G46" s="50" t="s">
        <v>284</v>
      </c>
      <c r="H46" s="37">
        <v>1</v>
      </c>
      <c r="I46" s="65">
        <v>1581.3</v>
      </c>
      <c r="J46" s="50"/>
      <c r="K46" s="44">
        <f t="shared" si="2"/>
        <v>1</v>
      </c>
      <c r="L46" s="66">
        <f t="shared" si="2"/>
        <v>1581.3</v>
      </c>
      <c r="M46" s="28"/>
      <c r="N46" s="28"/>
      <c r="O46" s="25"/>
      <c r="P46" s="24"/>
    </row>
    <row r="47" spans="1:16" ht="12.75">
      <c r="A47" s="23">
        <v>36</v>
      </c>
      <c r="B47" s="39" t="s">
        <v>345</v>
      </c>
      <c r="C47" s="37" t="s">
        <v>343</v>
      </c>
      <c r="D47" s="50">
        <v>1323</v>
      </c>
      <c r="E47" s="51"/>
      <c r="F47" s="51"/>
      <c r="G47" s="50" t="s">
        <v>284</v>
      </c>
      <c r="H47" s="37">
        <v>1</v>
      </c>
      <c r="I47" s="65">
        <v>1581.3</v>
      </c>
      <c r="J47" s="50"/>
      <c r="K47" s="44">
        <f t="shared" si="2"/>
        <v>1</v>
      </c>
      <c r="L47" s="66">
        <f t="shared" si="2"/>
        <v>1581.3</v>
      </c>
      <c r="M47" s="28"/>
      <c r="N47" s="28"/>
      <c r="O47" s="25"/>
      <c r="P47" s="24"/>
    </row>
    <row r="48" spans="1:16" ht="12.75">
      <c r="A48" s="23">
        <v>37</v>
      </c>
      <c r="B48" s="39" t="s">
        <v>345</v>
      </c>
      <c r="C48" s="37" t="s">
        <v>343</v>
      </c>
      <c r="D48" s="50">
        <v>1324</v>
      </c>
      <c r="E48" s="51"/>
      <c r="F48" s="51"/>
      <c r="G48" s="50" t="s">
        <v>284</v>
      </c>
      <c r="H48" s="37">
        <v>1</v>
      </c>
      <c r="I48" s="65">
        <v>1581.3</v>
      </c>
      <c r="J48" s="50"/>
      <c r="K48" s="44">
        <f t="shared" si="2"/>
        <v>1</v>
      </c>
      <c r="L48" s="66">
        <f t="shared" si="2"/>
        <v>1581.3</v>
      </c>
      <c r="M48" s="28"/>
      <c r="N48" s="28"/>
      <c r="O48" s="25"/>
      <c r="P48" s="24"/>
    </row>
    <row r="49" spans="1:16" ht="12.75">
      <c r="A49" s="23">
        <v>38</v>
      </c>
      <c r="B49" s="39" t="s">
        <v>346</v>
      </c>
      <c r="C49" s="37" t="s">
        <v>343</v>
      </c>
      <c r="D49" s="50">
        <v>1325</v>
      </c>
      <c r="E49" s="51"/>
      <c r="F49" s="51"/>
      <c r="G49" s="50" t="s">
        <v>284</v>
      </c>
      <c r="H49" s="37">
        <v>1</v>
      </c>
      <c r="I49" s="65">
        <v>2259</v>
      </c>
      <c r="J49" s="50"/>
      <c r="K49" s="44">
        <f t="shared" si="2"/>
        <v>1</v>
      </c>
      <c r="L49" s="66">
        <f t="shared" si="2"/>
        <v>2259</v>
      </c>
      <c r="M49" s="28"/>
      <c r="N49" s="28"/>
      <c r="O49" s="25"/>
      <c r="P49" s="24"/>
    </row>
    <row r="50" spans="1:16" ht="12.75">
      <c r="A50" s="23">
        <v>39</v>
      </c>
      <c r="B50" s="39" t="s">
        <v>347</v>
      </c>
      <c r="C50" s="37" t="s">
        <v>343</v>
      </c>
      <c r="D50" s="50">
        <v>1326</v>
      </c>
      <c r="E50" s="51"/>
      <c r="F50" s="51"/>
      <c r="G50" s="50" t="s">
        <v>284</v>
      </c>
      <c r="H50" s="37">
        <v>1</v>
      </c>
      <c r="I50" s="65">
        <v>1792.5</v>
      </c>
      <c r="J50" s="50"/>
      <c r="K50" s="44">
        <f t="shared" si="2"/>
        <v>1</v>
      </c>
      <c r="L50" s="66">
        <f t="shared" si="2"/>
        <v>1792.5</v>
      </c>
      <c r="M50" s="28"/>
      <c r="N50" s="28"/>
      <c r="O50" s="25"/>
      <c r="P50" s="24"/>
    </row>
    <row r="51" spans="1:16" ht="12.75">
      <c r="A51" s="23">
        <v>40</v>
      </c>
      <c r="B51" s="39" t="s">
        <v>348</v>
      </c>
      <c r="C51" s="37" t="s">
        <v>313</v>
      </c>
      <c r="D51" s="50">
        <v>1333</v>
      </c>
      <c r="E51" s="51"/>
      <c r="F51" s="51"/>
      <c r="G51" s="50" t="s">
        <v>284</v>
      </c>
      <c r="H51" s="37">
        <v>1</v>
      </c>
      <c r="I51" s="65">
        <v>11780.71</v>
      </c>
      <c r="J51" s="50"/>
      <c r="K51" s="44">
        <f t="shared" si="2"/>
        <v>1</v>
      </c>
      <c r="L51" s="66">
        <f t="shared" si="2"/>
        <v>11780.71</v>
      </c>
      <c r="M51" s="28"/>
      <c r="N51" s="28"/>
      <c r="O51" s="25"/>
      <c r="P51" s="24"/>
    </row>
    <row r="52" spans="1:16" ht="12.75">
      <c r="A52" s="23"/>
      <c r="B52" s="22" t="s">
        <v>289</v>
      </c>
      <c r="C52" s="37"/>
      <c r="D52" s="23"/>
      <c r="E52" s="24"/>
      <c r="F52" s="24"/>
      <c r="G52" s="23"/>
      <c r="H52" s="37"/>
      <c r="I52" s="65"/>
      <c r="J52" s="23"/>
      <c r="K52" s="43"/>
      <c r="L52" s="64"/>
      <c r="M52" s="28"/>
      <c r="N52" s="28"/>
      <c r="O52" s="25"/>
      <c r="P52" s="24"/>
    </row>
    <row r="53" spans="1:16" ht="12.75">
      <c r="A53" s="23">
        <v>41</v>
      </c>
      <c r="B53" s="53" t="s">
        <v>361</v>
      </c>
      <c r="C53" s="37" t="s">
        <v>362</v>
      </c>
      <c r="D53" s="37">
        <v>29</v>
      </c>
      <c r="E53" s="58"/>
      <c r="F53" s="58"/>
      <c r="G53" s="33" t="s">
        <v>284</v>
      </c>
      <c r="H53" s="59">
        <v>1</v>
      </c>
      <c r="I53" s="68">
        <v>300</v>
      </c>
      <c r="J53" s="33"/>
      <c r="K53" s="59">
        <f aca="true" t="shared" si="3" ref="K53:L68">H53</f>
        <v>1</v>
      </c>
      <c r="L53" s="68">
        <f t="shared" si="3"/>
        <v>300</v>
      </c>
      <c r="M53" s="28"/>
      <c r="N53" s="28"/>
      <c r="O53" s="25"/>
      <c r="P53" s="24"/>
    </row>
    <row r="54" spans="1:16" ht="12.75">
      <c r="A54" s="23">
        <v>42</v>
      </c>
      <c r="B54" s="53" t="s">
        <v>359</v>
      </c>
      <c r="C54" s="37" t="s">
        <v>293</v>
      </c>
      <c r="D54" s="37">
        <v>38</v>
      </c>
      <c r="E54" s="58"/>
      <c r="F54" s="58"/>
      <c r="G54" s="33" t="s">
        <v>284</v>
      </c>
      <c r="H54" s="59">
        <v>1</v>
      </c>
      <c r="I54" s="68">
        <v>150</v>
      </c>
      <c r="J54" s="33"/>
      <c r="K54" s="59">
        <f t="shared" si="3"/>
        <v>1</v>
      </c>
      <c r="L54" s="68">
        <f t="shared" si="3"/>
        <v>150</v>
      </c>
      <c r="M54" s="28"/>
      <c r="N54" s="28"/>
      <c r="O54" s="25"/>
      <c r="P54" s="24"/>
    </row>
    <row r="55" spans="1:16" ht="12.75">
      <c r="A55" s="23">
        <v>43</v>
      </c>
      <c r="B55" s="53" t="s">
        <v>363</v>
      </c>
      <c r="C55" s="37" t="s">
        <v>364</v>
      </c>
      <c r="D55" s="37">
        <v>39</v>
      </c>
      <c r="E55" s="58"/>
      <c r="F55" s="58"/>
      <c r="G55" s="33" t="s">
        <v>284</v>
      </c>
      <c r="H55" s="59">
        <v>1</v>
      </c>
      <c r="I55" s="68">
        <v>202.5</v>
      </c>
      <c r="J55" s="33"/>
      <c r="K55" s="59">
        <f t="shared" si="3"/>
        <v>1</v>
      </c>
      <c r="L55" s="68">
        <f t="shared" si="3"/>
        <v>202.5</v>
      </c>
      <c r="M55" s="28"/>
      <c r="N55" s="28"/>
      <c r="O55" s="25"/>
      <c r="P55" s="24"/>
    </row>
    <row r="56" spans="1:16" ht="12.75">
      <c r="A56" s="23">
        <v>44</v>
      </c>
      <c r="B56" s="53" t="s">
        <v>291</v>
      </c>
      <c r="C56" s="37" t="s">
        <v>292</v>
      </c>
      <c r="D56" s="37">
        <v>47</v>
      </c>
      <c r="E56" s="58"/>
      <c r="F56" s="58"/>
      <c r="G56" s="33" t="s">
        <v>284</v>
      </c>
      <c r="H56" s="59">
        <v>1</v>
      </c>
      <c r="I56" s="68">
        <v>847</v>
      </c>
      <c r="J56" s="33"/>
      <c r="K56" s="59">
        <f t="shared" si="3"/>
        <v>1</v>
      </c>
      <c r="L56" s="68">
        <f t="shared" si="3"/>
        <v>847</v>
      </c>
      <c r="M56" s="28"/>
      <c r="N56" s="28"/>
      <c r="O56" s="25"/>
      <c r="P56" s="24"/>
    </row>
    <row r="57" spans="1:16" ht="12.75">
      <c r="A57" s="23">
        <v>45</v>
      </c>
      <c r="B57" s="53" t="s">
        <v>365</v>
      </c>
      <c r="C57" s="37" t="s">
        <v>299</v>
      </c>
      <c r="D57" s="37">
        <v>57</v>
      </c>
      <c r="E57" s="58"/>
      <c r="F57" s="58"/>
      <c r="G57" s="33" t="s">
        <v>284</v>
      </c>
      <c r="H57" s="59">
        <v>1</v>
      </c>
      <c r="I57" s="68">
        <v>28</v>
      </c>
      <c r="J57" s="33"/>
      <c r="K57" s="59">
        <f t="shared" si="3"/>
        <v>1</v>
      </c>
      <c r="L57" s="68">
        <f t="shared" si="3"/>
        <v>28</v>
      </c>
      <c r="M57" s="28"/>
      <c r="N57" s="28"/>
      <c r="O57" s="25"/>
      <c r="P57" s="24"/>
    </row>
    <row r="58" spans="1:16" ht="12.75">
      <c r="A58" s="23">
        <v>46</v>
      </c>
      <c r="B58" s="53" t="s">
        <v>366</v>
      </c>
      <c r="C58" s="38" t="s">
        <v>299</v>
      </c>
      <c r="D58" s="37">
        <v>58</v>
      </c>
      <c r="E58" s="58"/>
      <c r="F58" s="58"/>
      <c r="G58" s="33" t="s">
        <v>284</v>
      </c>
      <c r="H58" s="59">
        <v>1</v>
      </c>
      <c r="I58" s="68">
        <v>15</v>
      </c>
      <c r="J58" s="33"/>
      <c r="K58" s="59">
        <f t="shared" si="3"/>
        <v>1</v>
      </c>
      <c r="L58" s="68">
        <f t="shared" si="3"/>
        <v>15</v>
      </c>
      <c r="M58" s="28"/>
      <c r="N58" s="28"/>
      <c r="O58" s="25"/>
      <c r="P58" s="24"/>
    </row>
    <row r="59" spans="1:16" ht="12.75">
      <c r="A59" s="23">
        <v>47</v>
      </c>
      <c r="B59" s="53" t="s">
        <v>367</v>
      </c>
      <c r="C59" s="38" t="s">
        <v>299</v>
      </c>
      <c r="D59" s="37" t="s">
        <v>368</v>
      </c>
      <c r="E59" s="58"/>
      <c r="F59" s="58"/>
      <c r="G59" s="33" t="s">
        <v>284</v>
      </c>
      <c r="H59" s="59">
        <v>2</v>
      </c>
      <c r="I59" s="68">
        <v>50</v>
      </c>
      <c r="J59" s="33"/>
      <c r="K59" s="59">
        <f t="shared" si="3"/>
        <v>2</v>
      </c>
      <c r="L59" s="68">
        <f t="shared" si="3"/>
        <v>50</v>
      </c>
      <c r="M59" s="28"/>
      <c r="N59" s="28"/>
      <c r="O59" s="25"/>
      <c r="P59" s="24"/>
    </row>
    <row r="60" spans="1:16" ht="12.75">
      <c r="A60" s="23">
        <v>48</v>
      </c>
      <c r="B60" s="53" t="s">
        <v>369</v>
      </c>
      <c r="C60" s="38" t="s">
        <v>299</v>
      </c>
      <c r="D60" s="37">
        <v>61</v>
      </c>
      <c r="E60" s="58"/>
      <c r="F60" s="58"/>
      <c r="G60" s="33" t="s">
        <v>284</v>
      </c>
      <c r="H60" s="59">
        <v>1</v>
      </c>
      <c r="I60" s="68">
        <v>30</v>
      </c>
      <c r="J60" s="33"/>
      <c r="K60" s="59">
        <f t="shared" si="3"/>
        <v>1</v>
      </c>
      <c r="L60" s="68">
        <f t="shared" si="3"/>
        <v>30</v>
      </c>
      <c r="M60" s="28"/>
      <c r="N60" s="28"/>
      <c r="O60" s="25"/>
      <c r="P60" s="24"/>
    </row>
    <row r="61" spans="1:16" ht="12.75">
      <c r="A61" s="23">
        <v>49</v>
      </c>
      <c r="B61" s="53" t="s">
        <v>370</v>
      </c>
      <c r="C61" s="38" t="s">
        <v>299</v>
      </c>
      <c r="D61" s="37">
        <v>62</v>
      </c>
      <c r="E61" s="58"/>
      <c r="F61" s="58"/>
      <c r="G61" s="33" t="s">
        <v>284</v>
      </c>
      <c r="H61" s="59">
        <v>1</v>
      </c>
      <c r="I61" s="68">
        <v>50</v>
      </c>
      <c r="J61" s="33"/>
      <c r="K61" s="59">
        <f t="shared" si="3"/>
        <v>1</v>
      </c>
      <c r="L61" s="68">
        <f t="shared" si="3"/>
        <v>50</v>
      </c>
      <c r="M61" s="28"/>
      <c r="N61" s="28"/>
      <c r="O61" s="25"/>
      <c r="P61" s="24"/>
    </row>
    <row r="62" spans="1:16" ht="12.75">
      <c r="A62" s="23">
        <v>50</v>
      </c>
      <c r="B62" s="53" t="s">
        <v>290</v>
      </c>
      <c r="C62" s="38" t="s">
        <v>299</v>
      </c>
      <c r="D62" s="37" t="s">
        <v>371</v>
      </c>
      <c r="E62" s="58"/>
      <c r="F62" s="58"/>
      <c r="G62" s="33" t="s">
        <v>284</v>
      </c>
      <c r="H62" s="59">
        <v>2</v>
      </c>
      <c r="I62" s="68">
        <v>60</v>
      </c>
      <c r="J62" s="33"/>
      <c r="K62" s="59">
        <f t="shared" si="3"/>
        <v>2</v>
      </c>
      <c r="L62" s="68">
        <f t="shared" si="3"/>
        <v>60</v>
      </c>
      <c r="M62" s="28"/>
      <c r="N62" s="28"/>
      <c r="O62" s="25"/>
      <c r="P62" s="24"/>
    </row>
    <row r="63" spans="1:16" ht="12.75">
      <c r="A63" s="23">
        <v>51</v>
      </c>
      <c r="B63" s="53" t="s">
        <v>372</v>
      </c>
      <c r="C63" s="37" t="s">
        <v>283</v>
      </c>
      <c r="D63" s="37">
        <v>474</v>
      </c>
      <c r="E63" s="58"/>
      <c r="F63" s="58"/>
      <c r="G63" s="33" t="s">
        <v>284</v>
      </c>
      <c r="H63" s="59">
        <v>1</v>
      </c>
      <c r="I63" s="68">
        <v>489.69</v>
      </c>
      <c r="J63" s="33"/>
      <c r="K63" s="59">
        <f t="shared" si="3"/>
        <v>1</v>
      </c>
      <c r="L63" s="68">
        <f t="shared" si="3"/>
        <v>489.69</v>
      </c>
      <c r="M63" s="28"/>
      <c r="N63" s="28"/>
      <c r="O63" s="25"/>
      <c r="P63" s="24"/>
    </row>
    <row r="64" spans="1:16" ht="12.75">
      <c r="A64" s="23">
        <v>52</v>
      </c>
      <c r="B64" s="53" t="s">
        <v>372</v>
      </c>
      <c r="C64" s="37" t="s">
        <v>283</v>
      </c>
      <c r="D64" s="37">
        <v>476</v>
      </c>
      <c r="E64" s="58"/>
      <c r="F64" s="58"/>
      <c r="G64" s="33" t="s">
        <v>284</v>
      </c>
      <c r="H64" s="59">
        <v>1</v>
      </c>
      <c r="I64" s="68">
        <v>489.69</v>
      </c>
      <c r="J64" s="33"/>
      <c r="K64" s="59">
        <f t="shared" si="3"/>
        <v>1</v>
      </c>
      <c r="L64" s="68">
        <f t="shared" si="3"/>
        <v>489.69</v>
      </c>
      <c r="M64" s="28"/>
      <c r="N64" s="28"/>
      <c r="O64" s="25"/>
      <c r="P64" s="24"/>
    </row>
    <row r="65" spans="1:16" ht="12.75">
      <c r="A65" s="23">
        <v>53</v>
      </c>
      <c r="B65" s="53" t="s">
        <v>373</v>
      </c>
      <c r="C65" s="38" t="s">
        <v>374</v>
      </c>
      <c r="D65" s="37" t="s">
        <v>375</v>
      </c>
      <c r="E65" s="58"/>
      <c r="F65" s="58"/>
      <c r="G65" s="33" t="s">
        <v>284</v>
      </c>
      <c r="H65" s="59">
        <v>1</v>
      </c>
      <c r="I65" s="68">
        <v>1156.64</v>
      </c>
      <c r="J65" s="33"/>
      <c r="K65" s="59">
        <f t="shared" si="3"/>
        <v>1</v>
      </c>
      <c r="L65" s="68">
        <f t="shared" si="3"/>
        <v>1156.64</v>
      </c>
      <c r="M65" s="28"/>
      <c r="N65" s="28"/>
      <c r="O65" s="25"/>
      <c r="P65" s="24"/>
    </row>
    <row r="66" spans="1:16" ht="12.75">
      <c r="A66" s="23">
        <v>54</v>
      </c>
      <c r="B66" s="53" t="s">
        <v>376</v>
      </c>
      <c r="C66" s="38" t="s">
        <v>377</v>
      </c>
      <c r="D66" s="37">
        <v>972</v>
      </c>
      <c r="E66" s="58"/>
      <c r="F66" s="58"/>
      <c r="G66" s="33" t="s">
        <v>284</v>
      </c>
      <c r="H66" s="59">
        <v>1</v>
      </c>
      <c r="I66" s="68">
        <v>1062.5</v>
      </c>
      <c r="J66" s="33"/>
      <c r="K66" s="59">
        <f t="shared" si="3"/>
        <v>1</v>
      </c>
      <c r="L66" s="68">
        <f t="shared" si="3"/>
        <v>1062.5</v>
      </c>
      <c r="M66" s="28"/>
      <c r="N66" s="28"/>
      <c r="O66" s="25"/>
      <c r="P66" s="24"/>
    </row>
    <row r="67" spans="1:16" ht="12.75">
      <c r="A67" s="23">
        <v>55</v>
      </c>
      <c r="B67" s="53" t="s">
        <v>358</v>
      </c>
      <c r="C67" s="38" t="s">
        <v>354</v>
      </c>
      <c r="D67" s="37">
        <v>1261</v>
      </c>
      <c r="E67" s="58"/>
      <c r="F67" s="58"/>
      <c r="G67" s="33" t="s">
        <v>284</v>
      </c>
      <c r="H67" s="59">
        <v>1</v>
      </c>
      <c r="I67" s="68">
        <v>424.35</v>
      </c>
      <c r="J67" s="33"/>
      <c r="K67" s="59">
        <f t="shared" si="3"/>
        <v>1</v>
      </c>
      <c r="L67" s="68">
        <f t="shared" si="3"/>
        <v>424.35</v>
      </c>
      <c r="M67" s="28"/>
      <c r="N67" s="28"/>
      <c r="O67" s="25"/>
      <c r="P67" s="24"/>
    </row>
    <row r="68" spans="1:16" ht="12.75">
      <c r="A68" s="23">
        <v>56</v>
      </c>
      <c r="B68" s="53" t="s">
        <v>378</v>
      </c>
      <c r="C68" s="38" t="s">
        <v>354</v>
      </c>
      <c r="D68" s="37">
        <v>1263</v>
      </c>
      <c r="E68" s="58"/>
      <c r="F68" s="58"/>
      <c r="G68" s="33" t="s">
        <v>284</v>
      </c>
      <c r="H68" s="59">
        <v>1</v>
      </c>
      <c r="I68" s="68">
        <v>9583.33</v>
      </c>
      <c r="J68" s="33"/>
      <c r="K68" s="59">
        <f t="shared" si="3"/>
        <v>1</v>
      </c>
      <c r="L68" s="68">
        <f t="shared" si="3"/>
        <v>9583.33</v>
      </c>
      <c r="M68" s="28"/>
      <c r="N68" s="28"/>
      <c r="O68" s="25"/>
      <c r="P68" s="24"/>
    </row>
    <row r="69" spans="1:16" ht="12.75">
      <c r="A69" s="23">
        <v>57</v>
      </c>
      <c r="B69" s="53" t="s">
        <v>379</v>
      </c>
      <c r="C69" s="38" t="s">
        <v>351</v>
      </c>
      <c r="D69" s="37">
        <v>1286</v>
      </c>
      <c r="E69" s="58"/>
      <c r="F69" s="58"/>
      <c r="G69" s="33" t="s">
        <v>284</v>
      </c>
      <c r="H69" s="59">
        <v>1</v>
      </c>
      <c r="I69" s="68">
        <v>1926.67</v>
      </c>
      <c r="J69" s="33"/>
      <c r="K69" s="59">
        <f aca="true" t="shared" si="4" ref="K69:L71">H69</f>
        <v>1</v>
      </c>
      <c r="L69" s="68">
        <f t="shared" si="4"/>
        <v>1926.67</v>
      </c>
      <c r="M69" s="28"/>
      <c r="N69" s="28"/>
      <c r="O69" s="25"/>
      <c r="P69" s="24"/>
    </row>
    <row r="70" spans="1:16" ht="25.5">
      <c r="A70" s="23">
        <v>58</v>
      </c>
      <c r="B70" s="35" t="s">
        <v>380</v>
      </c>
      <c r="C70" s="40" t="s">
        <v>381</v>
      </c>
      <c r="D70" s="52">
        <v>1306</v>
      </c>
      <c r="E70" s="24"/>
      <c r="F70" s="24"/>
      <c r="G70" s="23" t="s">
        <v>284</v>
      </c>
      <c r="H70" s="52">
        <v>1</v>
      </c>
      <c r="I70" s="67">
        <v>16701.08</v>
      </c>
      <c r="J70" s="23"/>
      <c r="K70" s="43">
        <f t="shared" si="4"/>
        <v>1</v>
      </c>
      <c r="L70" s="64">
        <f t="shared" si="4"/>
        <v>16701.08</v>
      </c>
      <c r="M70" s="28"/>
      <c r="N70" s="28"/>
      <c r="O70" s="25"/>
      <c r="P70" s="24"/>
    </row>
    <row r="71" spans="1:16" ht="38.25">
      <c r="A71" s="23">
        <v>59</v>
      </c>
      <c r="B71" s="35" t="s">
        <v>382</v>
      </c>
      <c r="C71" s="40" t="s">
        <v>381</v>
      </c>
      <c r="D71" s="52">
        <v>1308</v>
      </c>
      <c r="E71" s="24"/>
      <c r="F71" s="24"/>
      <c r="G71" s="23" t="s">
        <v>284</v>
      </c>
      <c r="H71" s="52">
        <v>1</v>
      </c>
      <c r="I71" s="67">
        <v>4603.5</v>
      </c>
      <c r="J71" s="23"/>
      <c r="K71" s="43">
        <f t="shared" si="4"/>
        <v>1</v>
      </c>
      <c r="L71" s="64">
        <f t="shared" si="4"/>
        <v>4603.5</v>
      </c>
      <c r="M71" s="28"/>
      <c r="N71" s="28"/>
      <c r="O71" s="25"/>
      <c r="P71" s="24"/>
    </row>
    <row r="72" spans="1:16" ht="12.75">
      <c r="A72" s="23">
        <v>60</v>
      </c>
      <c r="B72" s="39" t="s">
        <v>383</v>
      </c>
      <c r="C72" s="37" t="s">
        <v>384</v>
      </c>
      <c r="D72" s="37">
        <v>1285</v>
      </c>
      <c r="E72" s="51"/>
      <c r="F72" s="51"/>
      <c r="G72" s="50" t="s">
        <v>284</v>
      </c>
      <c r="H72" s="44">
        <v>1</v>
      </c>
      <c r="I72" s="66">
        <v>1750</v>
      </c>
      <c r="J72" s="50"/>
      <c r="K72" s="44">
        <f>H72</f>
        <v>1</v>
      </c>
      <c r="L72" s="66">
        <f>I72</f>
        <v>1750</v>
      </c>
      <c r="M72" s="28"/>
      <c r="N72" s="28"/>
      <c r="O72" s="25"/>
      <c r="P72" s="24"/>
    </row>
    <row r="73" spans="1:16" ht="12.75">
      <c r="A73" s="23">
        <v>61</v>
      </c>
      <c r="B73" s="39" t="s">
        <v>349</v>
      </c>
      <c r="C73" s="38">
        <v>41912</v>
      </c>
      <c r="D73" s="23">
        <v>1161</v>
      </c>
      <c r="E73" s="24"/>
      <c r="F73" s="24"/>
      <c r="G73" s="23" t="s">
        <v>284</v>
      </c>
      <c r="H73" s="37">
        <v>1</v>
      </c>
      <c r="I73" s="65">
        <v>8750</v>
      </c>
      <c r="J73" s="23"/>
      <c r="K73" s="43">
        <v>1</v>
      </c>
      <c r="L73" s="64">
        <v>8750</v>
      </c>
      <c r="M73" s="28"/>
      <c r="N73" s="28"/>
      <c r="O73" s="25"/>
      <c r="P73" s="24"/>
    </row>
    <row r="74" spans="1:16" ht="25.5">
      <c r="A74" s="23">
        <v>62</v>
      </c>
      <c r="B74" s="39" t="s">
        <v>350</v>
      </c>
      <c r="C74" s="37" t="s">
        <v>351</v>
      </c>
      <c r="D74" s="23">
        <v>1287</v>
      </c>
      <c r="E74" s="24"/>
      <c r="F74" s="24"/>
      <c r="G74" s="23" t="s">
        <v>284</v>
      </c>
      <c r="H74" s="37">
        <v>1</v>
      </c>
      <c r="I74" s="65">
        <v>11333.34</v>
      </c>
      <c r="J74" s="23"/>
      <c r="K74" s="43">
        <v>1</v>
      </c>
      <c r="L74" s="64">
        <v>11333.34</v>
      </c>
      <c r="M74" s="28"/>
      <c r="N74" s="28"/>
      <c r="O74" s="25"/>
      <c r="P74" s="24"/>
    </row>
    <row r="75" spans="1:16" ht="12.75">
      <c r="A75" s="23">
        <v>63</v>
      </c>
      <c r="B75" s="39" t="s">
        <v>352</v>
      </c>
      <c r="C75" s="37" t="s">
        <v>353</v>
      </c>
      <c r="D75" s="23">
        <v>1398</v>
      </c>
      <c r="E75" s="24"/>
      <c r="F75" s="24"/>
      <c r="G75" s="23" t="s">
        <v>284</v>
      </c>
      <c r="H75" s="37">
        <v>1</v>
      </c>
      <c r="I75" s="65">
        <v>12500</v>
      </c>
      <c r="J75" s="23"/>
      <c r="K75" s="43">
        <v>1</v>
      </c>
      <c r="L75" s="64">
        <v>12500</v>
      </c>
      <c r="M75" s="28"/>
      <c r="N75" s="28"/>
      <c r="O75" s="25"/>
      <c r="P75" s="24"/>
    </row>
    <row r="76" spans="1:16" ht="12.75">
      <c r="A76" s="23"/>
      <c r="B76" s="22" t="s">
        <v>385</v>
      </c>
      <c r="C76" s="37"/>
      <c r="D76" s="23"/>
      <c r="E76" s="24"/>
      <c r="F76" s="24"/>
      <c r="G76" s="23"/>
      <c r="H76" s="37"/>
      <c r="I76" s="65"/>
      <c r="J76" s="23"/>
      <c r="K76" s="43"/>
      <c r="L76" s="64"/>
      <c r="M76" s="28"/>
      <c r="N76" s="28"/>
      <c r="O76" s="25"/>
      <c r="P76" s="24"/>
    </row>
    <row r="77" spans="1:16" ht="12.75">
      <c r="A77" s="23">
        <v>64</v>
      </c>
      <c r="B77" s="24" t="s">
        <v>2</v>
      </c>
      <c r="C77" s="50" t="s">
        <v>21</v>
      </c>
      <c r="D77" s="60">
        <v>50</v>
      </c>
      <c r="E77" s="24"/>
      <c r="F77" s="24"/>
      <c r="G77" s="50" t="s">
        <v>284</v>
      </c>
      <c r="H77" s="50">
        <v>1</v>
      </c>
      <c r="I77" s="66">
        <v>250</v>
      </c>
      <c r="J77" s="23"/>
      <c r="K77" s="50">
        <v>1</v>
      </c>
      <c r="L77" s="66">
        <v>250</v>
      </c>
      <c r="M77" s="28"/>
      <c r="N77" s="28"/>
      <c r="O77" s="25"/>
      <c r="P77" s="24"/>
    </row>
    <row r="78" spans="1:16" ht="12.75">
      <c r="A78" s="23">
        <v>65</v>
      </c>
      <c r="B78" s="24" t="s">
        <v>3</v>
      </c>
      <c r="C78" s="61" t="s">
        <v>22</v>
      </c>
      <c r="D78" s="60">
        <v>651</v>
      </c>
      <c r="E78" s="24"/>
      <c r="F78" s="24"/>
      <c r="G78" s="50" t="s">
        <v>284</v>
      </c>
      <c r="H78" s="50">
        <v>1</v>
      </c>
      <c r="I78" s="66">
        <v>270</v>
      </c>
      <c r="J78" s="23"/>
      <c r="K78" s="50">
        <v>1</v>
      </c>
      <c r="L78" s="66">
        <v>270</v>
      </c>
      <c r="M78" s="28"/>
      <c r="N78" s="28"/>
      <c r="O78" s="25"/>
      <c r="P78" s="24"/>
    </row>
    <row r="79" spans="1:16" ht="12.75">
      <c r="A79" s="23">
        <v>66</v>
      </c>
      <c r="B79" s="24" t="s">
        <v>4</v>
      </c>
      <c r="C79" s="61" t="s">
        <v>22</v>
      </c>
      <c r="D79" s="60">
        <v>652</v>
      </c>
      <c r="E79" s="24"/>
      <c r="F79" s="24"/>
      <c r="G79" s="50" t="s">
        <v>284</v>
      </c>
      <c r="H79" s="50">
        <v>1</v>
      </c>
      <c r="I79" s="66">
        <v>62.5</v>
      </c>
      <c r="J79" s="23"/>
      <c r="K79" s="50">
        <v>1</v>
      </c>
      <c r="L79" s="66">
        <v>62.5</v>
      </c>
      <c r="M79" s="28"/>
      <c r="N79" s="28"/>
      <c r="O79" s="25"/>
      <c r="P79" s="24"/>
    </row>
    <row r="80" spans="1:16" ht="25.5">
      <c r="A80" s="23">
        <v>67</v>
      </c>
      <c r="B80" s="24" t="s">
        <v>5</v>
      </c>
      <c r="C80" s="50" t="s">
        <v>23</v>
      </c>
      <c r="D80" s="60">
        <v>813</v>
      </c>
      <c r="E80" s="24"/>
      <c r="F80" s="24"/>
      <c r="G80" s="50" t="s">
        <v>284</v>
      </c>
      <c r="H80" s="50">
        <v>1</v>
      </c>
      <c r="I80" s="66">
        <v>502.05</v>
      </c>
      <c r="J80" s="23"/>
      <c r="K80" s="50">
        <v>1</v>
      </c>
      <c r="L80" s="66">
        <v>502.05</v>
      </c>
      <c r="M80" s="28"/>
      <c r="N80" s="28"/>
      <c r="O80" s="25"/>
      <c r="P80" s="24"/>
    </row>
    <row r="81" spans="1:16" ht="12.75" customHeight="1">
      <c r="A81" s="23">
        <v>68</v>
      </c>
      <c r="B81" s="24" t="s">
        <v>6</v>
      </c>
      <c r="C81" s="50" t="s">
        <v>24</v>
      </c>
      <c r="D81" s="60">
        <v>865</v>
      </c>
      <c r="E81" s="24"/>
      <c r="F81" s="24"/>
      <c r="G81" s="50" t="s">
        <v>284</v>
      </c>
      <c r="H81" s="50">
        <v>1</v>
      </c>
      <c r="I81" s="66">
        <v>367.5</v>
      </c>
      <c r="J81" s="23"/>
      <c r="K81" s="50">
        <v>1</v>
      </c>
      <c r="L81" s="66">
        <v>367.5</v>
      </c>
      <c r="M81" s="28"/>
      <c r="N81" s="28"/>
      <c r="O81" s="25"/>
      <c r="P81" s="24"/>
    </row>
    <row r="82" spans="1:16" ht="12.75" customHeight="1">
      <c r="A82" s="23">
        <v>69</v>
      </c>
      <c r="B82" s="24" t="s">
        <v>7</v>
      </c>
      <c r="C82" s="50" t="s">
        <v>24</v>
      </c>
      <c r="D82" s="60">
        <v>866</v>
      </c>
      <c r="E82" s="24"/>
      <c r="F82" s="24"/>
      <c r="G82" s="50" t="s">
        <v>284</v>
      </c>
      <c r="H82" s="50">
        <v>1</v>
      </c>
      <c r="I82" s="66">
        <v>285</v>
      </c>
      <c r="J82" s="23"/>
      <c r="K82" s="50">
        <v>1</v>
      </c>
      <c r="L82" s="66">
        <v>285</v>
      </c>
      <c r="M82" s="28"/>
      <c r="N82" s="28"/>
      <c r="O82" s="25"/>
      <c r="P82" s="24"/>
    </row>
    <row r="83" spans="1:16" ht="12.75">
      <c r="A83" s="23">
        <v>70</v>
      </c>
      <c r="B83" s="24" t="s">
        <v>8</v>
      </c>
      <c r="C83" s="50" t="s">
        <v>25</v>
      </c>
      <c r="D83" s="60">
        <v>908</v>
      </c>
      <c r="E83" s="24"/>
      <c r="F83" s="24"/>
      <c r="G83" s="50" t="s">
        <v>284</v>
      </c>
      <c r="H83" s="50">
        <v>1</v>
      </c>
      <c r="I83" s="66">
        <v>150</v>
      </c>
      <c r="J83" s="23"/>
      <c r="K83" s="50">
        <v>1</v>
      </c>
      <c r="L83" s="66">
        <v>150</v>
      </c>
      <c r="M83" s="28"/>
      <c r="N83" s="28"/>
      <c r="O83" s="25"/>
      <c r="P83" s="24"/>
    </row>
    <row r="84" spans="1:16" ht="12.75">
      <c r="A84" s="23">
        <v>71</v>
      </c>
      <c r="B84" s="24" t="s">
        <v>389</v>
      </c>
      <c r="C84" s="50" t="s">
        <v>307</v>
      </c>
      <c r="D84" s="60">
        <v>929</v>
      </c>
      <c r="E84" s="24"/>
      <c r="F84" s="24"/>
      <c r="G84" s="50" t="s">
        <v>284</v>
      </c>
      <c r="H84" s="50">
        <v>1</v>
      </c>
      <c r="I84" s="66">
        <v>280</v>
      </c>
      <c r="J84" s="23"/>
      <c r="K84" s="50">
        <v>1</v>
      </c>
      <c r="L84" s="66">
        <v>280</v>
      </c>
      <c r="M84" s="28"/>
      <c r="N84" s="28"/>
      <c r="O84" s="25"/>
      <c r="P84" s="24"/>
    </row>
    <row r="85" spans="1:16" ht="12.75">
      <c r="A85" s="23">
        <v>72</v>
      </c>
      <c r="B85" s="24" t="s">
        <v>308</v>
      </c>
      <c r="C85" s="61" t="s">
        <v>26</v>
      </c>
      <c r="D85" s="60">
        <v>941</v>
      </c>
      <c r="E85" s="24"/>
      <c r="F85" s="24"/>
      <c r="G85" s="50" t="s">
        <v>284</v>
      </c>
      <c r="H85" s="50">
        <v>1</v>
      </c>
      <c r="I85" s="66">
        <v>300</v>
      </c>
      <c r="J85" s="23"/>
      <c r="K85" s="50">
        <v>1</v>
      </c>
      <c r="L85" s="66">
        <v>300</v>
      </c>
      <c r="M85" s="28"/>
      <c r="N85" s="28"/>
      <c r="O85" s="25"/>
      <c r="P85" s="24"/>
    </row>
    <row r="86" spans="1:16" ht="12.75">
      <c r="A86" s="23">
        <v>73</v>
      </c>
      <c r="B86" s="24" t="s">
        <v>392</v>
      </c>
      <c r="C86" s="61" t="s">
        <v>27</v>
      </c>
      <c r="D86" s="60">
        <v>973</v>
      </c>
      <c r="E86" s="24"/>
      <c r="F86" s="24"/>
      <c r="G86" s="50" t="s">
        <v>284</v>
      </c>
      <c r="H86" s="50">
        <v>1</v>
      </c>
      <c r="I86" s="66">
        <v>1610.12</v>
      </c>
      <c r="J86" s="23"/>
      <c r="K86" s="50">
        <v>1</v>
      </c>
      <c r="L86" s="66">
        <v>1610.12</v>
      </c>
      <c r="M86" s="28"/>
      <c r="N86" s="28"/>
      <c r="O86" s="25"/>
      <c r="P86" s="24"/>
    </row>
    <row r="87" spans="1:16" ht="12.75">
      <c r="A87" s="23">
        <v>74</v>
      </c>
      <c r="B87" s="24" t="s">
        <v>360</v>
      </c>
      <c r="C87" s="50" t="s">
        <v>386</v>
      </c>
      <c r="D87" s="60">
        <v>977</v>
      </c>
      <c r="E87" s="24"/>
      <c r="F87" s="24"/>
      <c r="G87" s="50" t="s">
        <v>284</v>
      </c>
      <c r="H87" s="50">
        <v>1</v>
      </c>
      <c r="I87" s="66">
        <v>1062.5</v>
      </c>
      <c r="J87" s="23"/>
      <c r="K87" s="50">
        <v>1</v>
      </c>
      <c r="L87" s="66">
        <v>1062.5</v>
      </c>
      <c r="M87" s="28"/>
      <c r="N87" s="28"/>
      <c r="O87" s="25"/>
      <c r="P87" s="24"/>
    </row>
    <row r="88" spans="1:16" ht="12.75">
      <c r="A88" s="23">
        <v>75</v>
      </c>
      <c r="B88" s="24" t="s">
        <v>9</v>
      </c>
      <c r="C88" s="50" t="s">
        <v>28</v>
      </c>
      <c r="D88" s="60">
        <v>1011</v>
      </c>
      <c r="E88" s="24"/>
      <c r="F88" s="24"/>
      <c r="G88" s="50" t="s">
        <v>284</v>
      </c>
      <c r="H88" s="50">
        <v>1</v>
      </c>
      <c r="I88" s="66">
        <v>810</v>
      </c>
      <c r="J88" s="23"/>
      <c r="K88" s="50">
        <v>1</v>
      </c>
      <c r="L88" s="66">
        <v>810</v>
      </c>
      <c r="M88" s="28"/>
      <c r="N88" s="28"/>
      <c r="O88" s="25"/>
      <c r="P88" s="24"/>
    </row>
    <row r="89" spans="1:16" ht="12.75">
      <c r="A89" s="23">
        <v>76</v>
      </c>
      <c r="B89" s="24" t="s">
        <v>390</v>
      </c>
      <c r="C89" s="61" t="s">
        <v>25</v>
      </c>
      <c r="D89" s="60">
        <v>915</v>
      </c>
      <c r="E89" s="24"/>
      <c r="F89" s="24"/>
      <c r="G89" s="50" t="s">
        <v>284</v>
      </c>
      <c r="H89" s="50">
        <v>1</v>
      </c>
      <c r="I89" s="69">
        <v>100</v>
      </c>
      <c r="J89" s="23"/>
      <c r="K89" s="50">
        <v>1</v>
      </c>
      <c r="L89" s="69">
        <v>100</v>
      </c>
      <c r="M89" s="28"/>
      <c r="N89" s="28"/>
      <c r="O89" s="25"/>
      <c r="P89" s="24"/>
    </row>
    <row r="90" spans="1:16" ht="12.75">
      <c r="A90" s="23">
        <v>77</v>
      </c>
      <c r="B90" s="24" t="s">
        <v>394</v>
      </c>
      <c r="C90" s="61" t="s">
        <v>396</v>
      </c>
      <c r="D90" s="60">
        <v>1132</v>
      </c>
      <c r="E90" s="24"/>
      <c r="F90" s="24"/>
      <c r="G90" s="50" t="s">
        <v>284</v>
      </c>
      <c r="H90" s="50">
        <v>1</v>
      </c>
      <c r="I90" s="69">
        <v>320</v>
      </c>
      <c r="J90" s="23"/>
      <c r="K90" s="50">
        <v>1</v>
      </c>
      <c r="L90" s="69">
        <v>320</v>
      </c>
      <c r="M90" s="28"/>
      <c r="N90" s="28"/>
      <c r="O90" s="25"/>
      <c r="P90" s="24"/>
    </row>
    <row r="91" spans="1:16" ht="12.75">
      <c r="A91" s="23">
        <v>78</v>
      </c>
      <c r="B91" s="24" t="s">
        <v>394</v>
      </c>
      <c r="C91" s="61" t="s">
        <v>396</v>
      </c>
      <c r="D91" s="60">
        <v>1238</v>
      </c>
      <c r="E91" s="24"/>
      <c r="F91" s="24"/>
      <c r="G91" s="50" t="s">
        <v>284</v>
      </c>
      <c r="H91" s="50">
        <v>1</v>
      </c>
      <c r="I91" s="69">
        <v>320</v>
      </c>
      <c r="J91" s="23"/>
      <c r="K91" s="50">
        <v>1</v>
      </c>
      <c r="L91" s="69">
        <v>320</v>
      </c>
      <c r="M91" s="28"/>
      <c r="N91" s="28"/>
      <c r="O91" s="25"/>
      <c r="P91" s="24"/>
    </row>
    <row r="92" spans="1:16" ht="12.75">
      <c r="A92" s="23">
        <v>79</v>
      </c>
      <c r="B92" s="24" t="s">
        <v>394</v>
      </c>
      <c r="C92" s="61" t="s">
        <v>396</v>
      </c>
      <c r="D92" s="60">
        <v>1239</v>
      </c>
      <c r="E92" s="24"/>
      <c r="F92" s="24"/>
      <c r="G92" s="50" t="s">
        <v>284</v>
      </c>
      <c r="H92" s="50">
        <v>1</v>
      </c>
      <c r="I92" s="69">
        <v>320</v>
      </c>
      <c r="J92" s="23"/>
      <c r="K92" s="50">
        <v>1</v>
      </c>
      <c r="L92" s="69">
        <v>320</v>
      </c>
      <c r="M92" s="28"/>
      <c r="N92" s="28"/>
      <c r="O92" s="25"/>
      <c r="P92" s="24"/>
    </row>
    <row r="93" spans="1:16" ht="12.75">
      <c r="A93" s="23">
        <v>80</v>
      </c>
      <c r="B93" s="24" t="s">
        <v>10</v>
      </c>
      <c r="C93" s="61" t="s">
        <v>396</v>
      </c>
      <c r="D93" s="60">
        <v>1235</v>
      </c>
      <c r="E93" s="24"/>
      <c r="F93" s="24"/>
      <c r="G93" s="50" t="s">
        <v>284</v>
      </c>
      <c r="H93" s="50">
        <v>1</v>
      </c>
      <c r="I93" s="69">
        <v>113.92</v>
      </c>
      <c r="J93" s="23"/>
      <c r="K93" s="50">
        <v>1</v>
      </c>
      <c r="L93" s="69">
        <v>113.92</v>
      </c>
      <c r="M93" s="28"/>
      <c r="N93" s="28"/>
      <c r="O93" s="25"/>
      <c r="P93" s="24"/>
    </row>
    <row r="94" spans="1:16" ht="12.75">
      <c r="A94" s="23">
        <v>81</v>
      </c>
      <c r="B94" s="24" t="s">
        <v>0</v>
      </c>
      <c r="C94" s="61" t="s">
        <v>29</v>
      </c>
      <c r="D94" s="60">
        <v>1264</v>
      </c>
      <c r="E94" s="24"/>
      <c r="F94" s="24"/>
      <c r="G94" s="50" t="s">
        <v>284</v>
      </c>
      <c r="H94" s="50">
        <v>1</v>
      </c>
      <c r="I94" s="69">
        <v>200</v>
      </c>
      <c r="J94" s="23"/>
      <c r="K94" s="50">
        <v>1</v>
      </c>
      <c r="L94" s="69">
        <v>200</v>
      </c>
      <c r="M94" s="28"/>
      <c r="N94" s="28"/>
      <c r="O94" s="25"/>
      <c r="P94" s="24"/>
    </row>
    <row r="95" spans="1:16" ht="12.75">
      <c r="A95" s="23">
        <v>82</v>
      </c>
      <c r="B95" s="24" t="s">
        <v>11</v>
      </c>
      <c r="C95" s="61" t="s">
        <v>315</v>
      </c>
      <c r="D95" s="60">
        <v>1283</v>
      </c>
      <c r="E95" s="24"/>
      <c r="F95" s="24"/>
      <c r="G95" s="50" t="s">
        <v>284</v>
      </c>
      <c r="H95" s="50">
        <v>1</v>
      </c>
      <c r="I95" s="69">
        <v>222.78</v>
      </c>
      <c r="J95" s="23"/>
      <c r="K95" s="50">
        <v>1</v>
      </c>
      <c r="L95" s="69">
        <v>222.78</v>
      </c>
      <c r="M95" s="28"/>
      <c r="N95" s="28"/>
      <c r="O95" s="25"/>
      <c r="P95" s="24"/>
    </row>
    <row r="96" spans="1:16" ht="12.75">
      <c r="A96" s="23">
        <v>83</v>
      </c>
      <c r="B96" s="24" t="s">
        <v>393</v>
      </c>
      <c r="C96" s="61" t="s">
        <v>355</v>
      </c>
      <c r="D96" s="60">
        <v>1297</v>
      </c>
      <c r="E96" s="24"/>
      <c r="F96" s="24"/>
      <c r="G96" s="50" t="s">
        <v>284</v>
      </c>
      <c r="H96" s="50">
        <v>1</v>
      </c>
      <c r="I96" s="69">
        <v>1150</v>
      </c>
      <c r="J96" s="23"/>
      <c r="K96" s="50">
        <v>1</v>
      </c>
      <c r="L96" s="69">
        <v>1150</v>
      </c>
      <c r="M96" s="28"/>
      <c r="N96" s="28"/>
      <c r="O96" s="25"/>
      <c r="P96" s="24"/>
    </row>
    <row r="97" spans="1:16" ht="12.75">
      <c r="A97" s="23">
        <v>84</v>
      </c>
      <c r="B97" s="24" t="s">
        <v>12</v>
      </c>
      <c r="C97" s="61" t="s">
        <v>357</v>
      </c>
      <c r="D97" s="60">
        <v>1301</v>
      </c>
      <c r="E97" s="24"/>
      <c r="F97" s="24"/>
      <c r="G97" s="50" t="s">
        <v>284</v>
      </c>
      <c r="H97" s="50">
        <v>1</v>
      </c>
      <c r="I97" s="69">
        <v>791.6</v>
      </c>
      <c r="J97" s="23"/>
      <c r="K97" s="50">
        <v>1</v>
      </c>
      <c r="L97" s="69">
        <v>791.6</v>
      </c>
      <c r="M97" s="28"/>
      <c r="N97" s="28"/>
      <c r="O97" s="25"/>
      <c r="P97" s="24"/>
    </row>
    <row r="98" spans="1:16" ht="12.75">
      <c r="A98" s="23">
        <v>85</v>
      </c>
      <c r="B98" s="24" t="s">
        <v>13</v>
      </c>
      <c r="C98" s="40">
        <v>42899</v>
      </c>
      <c r="D98" s="60">
        <v>1367</v>
      </c>
      <c r="E98" s="24"/>
      <c r="F98" s="24"/>
      <c r="G98" s="50" t="s">
        <v>284</v>
      </c>
      <c r="H98" s="50">
        <v>1</v>
      </c>
      <c r="I98" s="69">
        <v>2000</v>
      </c>
      <c r="J98" s="23"/>
      <c r="K98" s="50">
        <v>1</v>
      </c>
      <c r="L98" s="69">
        <v>2000</v>
      </c>
      <c r="M98" s="28"/>
      <c r="N98" s="28"/>
      <c r="O98" s="25"/>
      <c r="P98" s="24"/>
    </row>
    <row r="99" spans="1:16" ht="12.75">
      <c r="A99" s="23">
        <v>86</v>
      </c>
      <c r="B99" s="24" t="s">
        <v>14</v>
      </c>
      <c r="C99" s="40">
        <v>43007</v>
      </c>
      <c r="D99" s="60">
        <v>1380</v>
      </c>
      <c r="E99" s="24"/>
      <c r="F99" s="24"/>
      <c r="G99" s="50" t="s">
        <v>284</v>
      </c>
      <c r="H99" s="50">
        <v>1</v>
      </c>
      <c r="I99" s="69">
        <v>258.33</v>
      </c>
      <c r="J99" s="23"/>
      <c r="K99" s="50">
        <v>1</v>
      </c>
      <c r="L99" s="69">
        <v>258.33</v>
      </c>
      <c r="M99" s="28"/>
      <c r="N99" s="28"/>
      <c r="O99" s="25"/>
      <c r="P99" s="24"/>
    </row>
    <row r="100" spans="1:16" ht="12.75">
      <c r="A100" s="23">
        <v>87</v>
      </c>
      <c r="B100" s="24" t="s">
        <v>391</v>
      </c>
      <c r="C100" s="50" t="s">
        <v>388</v>
      </c>
      <c r="D100" s="60">
        <v>1013</v>
      </c>
      <c r="E100" s="24"/>
      <c r="F100" s="24"/>
      <c r="G100" s="50" t="s">
        <v>284</v>
      </c>
      <c r="H100" s="50">
        <v>1</v>
      </c>
      <c r="I100" s="70">
        <v>539</v>
      </c>
      <c r="J100" s="23"/>
      <c r="K100" s="50">
        <v>1</v>
      </c>
      <c r="L100" s="70">
        <v>539</v>
      </c>
      <c r="M100" s="28"/>
      <c r="N100" s="28"/>
      <c r="O100" s="25"/>
      <c r="P100" s="24"/>
    </row>
    <row r="101" spans="1:16" ht="12.75">
      <c r="A101" s="23">
        <v>88</v>
      </c>
      <c r="B101" s="24" t="s">
        <v>1</v>
      </c>
      <c r="C101" s="40">
        <v>43038</v>
      </c>
      <c r="D101" s="60">
        <v>1382</v>
      </c>
      <c r="E101" s="24"/>
      <c r="F101" s="24"/>
      <c r="G101" s="50" t="s">
        <v>284</v>
      </c>
      <c r="H101" s="50">
        <v>1</v>
      </c>
      <c r="I101" s="70">
        <v>180</v>
      </c>
      <c r="J101" s="23"/>
      <c r="K101" s="50">
        <v>1</v>
      </c>
      <c r="L101" s="70">
        <v>180</v>
      </c>
      <c r="M101" s="28"/>
      <c r="N101" s="28"/>
      <c r="O101" s="25"/>
      <c r="P101" s="24"/>
    </row>
    <row r="102" spans="1:16" ht="12.75">
      <c r="A102" s="23">
        <v>89</v>
      </c>
      <c r="B102" s="2" t="s">
        <v>395</v>
      </c>
      <c r="C102" s="40">
        <v>43069</v>
      </c>
      <c r="D102" s="60">
        <v>1387</v>
      </c>
      <c r="E102" s="24"/>
      <c r="F102" s="24"/>
      <c r="G102" s="50" t="s">
        <v>284</v>
      </c>
      <c r="H102" s="50">
        <v>1</v>
      </c>
      <c r="I102" s="70">
        <v>180</v>
      </c>
      <c r="J102" s="23"/>
      <c r="K102" s="50">
        <v>1</v>
      </c>
      <c r="L102" s="70">
        <v>180</v>
      </c>
      <c r="M102" s="28"/>
      <c r="N102" s="28"/>
      <c r="O102" s="25"/>
      <c r="P102" s="24"/>
    </row>
    <row r="103" spans="1:16" ht="25.5">
      <c r="A103" s="23">
        <v>90</v>
      </c>
      <c r="B103" s="58" t="s">
        <v>15</v>
      </c>
      <c r="C103" s="50" t="s">
        <v>387</v>
      </c>
      <c r="D103" s="60">
        <v>1307</v>
      </c>
      <c r="E103" s="24"/>
      <c r="F103" s="24"/>
      <c r="G103" s="50" t="s">
        <v>284</v>
      </c>
      <c r="H103" s="50">
        <v>1</v>
      </c>
      <c r="I103" s="66">
        <v>890.48</v>
      </c>
      <c r="J103" s="23"/>
      <c r="K103" s="50">
        <v>1</v>
      </c>
      <c r="L103" s="66">
        <v>890.48</v>
      </c>
      <c r="M103" s="28"/>
      <c r="N103" s="28"/>
      <c r="O103" s="25"/>
      <c r="P103" s="24"/>
    </row>
    <row r="104" spans="1:16" ht="12.75">
      <c r="A104" s="23">
        <v>91</v>
      </c>
      <c r="B104" s="36" t="s">
        <v>16</v>
      </c>
      <c r="C104" s="50" t="s">
        <v>400</v>
      </c>
      <c r="D104" s="60">
        <v>1309</v>
      </c>
      <c r="E104" s="24"/>
      <c r="F104" s="24"/>
      <c r="G104" s="50" t="s">
        <v>284</v>
      </c>
      <c r="H104" s="50">
        <v>1</v>
      </c>
      <c r="I104" s="66">
        <v>1450</v>
      </c>
      <c r="J104" s="23"/>
      <c r="K104" s="50">
        <v>1</v>
      </c>
      <c r="L104" s="66">
        <v>1450</v>
      </c>
      <c r="M104" s="28"/>
      <c r="N104" s="28"/>
      <c r="O104" s="25"/>
      <c r="P104" s="24"/>
    </row>
    <row r="105" spans="1:16" ht="12.75">
      <c r="A105" s="23">
        <v>92</v>
      </c>
      <c r="B105" s="63" t="s">
        <v>17</v>
      </c>
      <c r="C105" s="50" t="s">
        <v>400</v>
      </c>
      <c r="D105" s="60">
        <v>1310</v>
      </c>
      <c r="E105" s="24"/>
      <c r="F105" s="24"/>
      <c r="G105" s="50" t="s">
        <v>284</v>
      </c>
      <c r="H105" s="50">
        <v>1</v>
      </c>
      <c r="I105" s="66">
        <v>680</v>
      </c>
      <c r="J105" s="23"/>
      <c r="K105" s="50">
        <v>1</v>
      </c>
      <c r="L105" s="66">
        <v>680</v>
      </c>
      <c r="M105" s="28"/>
      <c r="N105" s="28"/>
      <c r="O105" s="25"/>
      <c r="P105" s="24"/>
    </row>
    <row r="106" spans="1:16" ht="12.75">
      <c r="A106" s="23">
        <v>93</v>
      </c>
      <c r="B106" s="36" t="s">
        <v>18</v>
      </c>
      <c r="C106" s="50" t="s">
        <v>400</v>
      </c>
      <c r="D106" s="60">
        <v>1311</v>
      </c>
      <c r="E106" s="24"/>
      <c r="F106" s="24"/>
      <c r="G106" s="50" t="s">
        <v>284</v>
      </c>
      <c r="H106" s="50">
        <v>1</v>
      </c>
      <c r="I106" s="66">
        <v>1800</v>
      </c>
      <c r="J106" s="23"/>
      <c r="K106" s="50">
        <v>1</v>
      </c>
      <c r="L106" s="66">
        <v>1800</v>
      </c>
      <c r="M106" s="28"/>
      <c r="N106" s="28"/>
      <c r="O106" s="25"/>
      <c r="P106" s="24"/>
    </row>
    <row r="107" spans="1:16" ht="12.75">
      <c r="A107" s="23">
        <v>94</v>
      </c>
      <c r="B107" s="36" t="s">
        <v>19</v>
      </c>
      <c r="C107" s="50" t="s">
        <v>400</v>
      </c>
      <c r="D107" s="60">
        <v>1312</v>
      </c>
      <c r="E107" s="24"/>
      <c r="F107" s="24"/>
      <c r="G107" s="50" t="s">
        <v>284</v>
      </c>
      <c r="H107" s="50">
        <v>1</v>
      </c>
      <c r="I107" s="66">
        <v>1300</v>
      </c>
      <c r="J107" s="23"/>
      <c r="K107" s="50">
        <v>1</v>
      </c>
      <c r="L107" s="66">
        <v>1300</v>
      </c>
      <c r="M107" s="28"/>
      <c r="N107" s="28"/>
      <c r="O107" s="25"/>
      <c r="P107" s="24"/>
    </row>
    <row r="108" spans="1:16" ht="12.75">
      <c r="A108" s="23">
        <v>95</v>
      </c>
      <c r="B108" s="36" t="s">
        <v>20</v>
      </c>
      <c r="C108" s="40">
        <v>42766</v>
      </c>
      <c r="D108" s="60">
        <v>1354</v>
      </c>
      <c r="E108" s="24"/>
      <c r="F108" s="24"/>
      <c r="G108" s="50" t="s">
        <v>284</v>
      </c>
      <c r="H108" s="50">
        <v>1</v>
      </c>
      <c r="I108" s="66">
        <v>1894.17</v>
      </c>
      <c r="J108" s="23"/>
      <c r="K108" s="50">
        <v>1</v>
      </c>
      <c r="L108" s="66">
        <v>1894.17</v>
      </c>
      <c r="M108" s="28"/>
      <c r="N108" s="28"/>
      <c r="O108" s="25"/>
      <c r="P108" s="24"/>
    </row>
    <row r="109" spans="1:16" ht="12.75">
      <c r="A109" s="23">
        <v>96</v>
      </c>
      <c r="B109" s="24" t="s">
        <v>30</v>
      </c>
      <c r="C109" s="61" t="s">
        <v>295</v>
      </c>
      <c r="D109" s="60">
        <v>1028</v>
      </c>
      <c r="E109" s="24"/>
      <c r="F109" s="24"/>
      <c r="G109" s="50" t="s">
        <v>284</v>
      </c>
      <c r="H109" s="50">
        <v>1</v>
      </c>
      <c r="I109" s="69">
        <v>220.88</v>
      </c>
      <c r="J109" s="23"/>
      <c r="K109" s="50">
        <v>1</v>
      </c>
      <c r="L109" s="69">
        <v>220.88</v>
      </c>
      <c r="M109" s="28"/>
      <c r="N109" s="28"/>
      <c r="O109" s="25"/>
      <c r="P109" s="24"/>
    </row>
    <row r="110" spans="1:16" ht="12.75">
      <c r="A110" s="23">
        <v>97</v>
      </c>
      <c r="B110" s="24" t="s">
        <v>398</v>
      </c>
      <c r="C110" s="61" t="s">
        <v>399</v>
      </c>
      <c r="D110" s="60">
        <v>1149</v>
      </c>
      <c r="E110" s="24"/>
      <c r="F110" s="24"/>
      <c r="G110" s="50" t="s">
        <v>284</v>
      </c>
      <c r="H110" s="50">
        <v>1</v>
      </c>
      <c r="I110" s="69">
        <v>120</v>
      </c>
      <c r="J110" s="23"/>
      <c r="K110" s="50">
        <v>1</v>
      </c>
      <c r="L110" s="69">
        <v>120</v>
      </c>
      <c r="M110" s="28"/>
      <c r="N110" s="28"/>
      <c r="O110" s="25"/>
      <c r="P110" s="24"/>
    </row>
    <row r="111" spans="1:16" ht="12.75">
      <c r="A111" s="23">
        <v>98</v>
      </c>
      <c r="B111" s="24" t="s">
        <v>31</v>
      </c>
      <c r="C111" s="61" t="s">
        <v>399</v>
      </c>
      <c r="D111" s="60">
        <v>1150</v>
      </c>
      <c r="E111" s="24"/>
      <c r="F111" s="24"/>
      <c r="G111" s="50" t="s">
        <v>284</v>
      </c>
      <c r="H111" s="50">
        <v>1</v>
      </c>
      <c r="I111" s="69">
        <v>850</v>
      </c>
      <c r="J111" s="23"/>
      <c r="K111" s="50">
        <v>1</v>
      </c>
      <c r="L111" s="69">
        <v>850</v>
      </c>
      <c r="M111" s="28"/>
      <c r="N111" s="28"/>
      <c r="O111" s="25"/>
      <c r="P111" s="24"/>
    </row>
    <row r="112" spans="1:16" ht="12.75">
      <c r="A112" s="23">
        <v>99</v>
      </c>
      <c r="B112" s="24" t="s">
        <v>397</v>
      </c>
      <c r="C112" s="61" t="s">
        <v>295</v>
      </c>
      <c r="D112" s="60">
        <v>1026</v>
      </c>
      <c r="E112" s="24"/>
      <c r="F112" s="24"/>
      <c r="G112" s="50" t="s">
        <v>284</v>
      </c>
      <c r="H112" s="50">
        <v>1</v>
      </c>
      <c r="I112" s="69">
        <v>350</v>
      </c>
      <c r="J112" s="23"/>
      <c r="K112" s="50">
        <v>1</v>
      </c>
      <c r="L112" s="69">
        <v>350</v>
      </c>
      <c r="M112" s="28"/>
      <c r="N112" s="28"/>
      <c r="O112" s="25"/>
      <c r="P112" s="24"/>
    </row>
    <row r="113" spans="1:16" ht="12.75">
      <c r="A113" s="23">
        <v>100</v>
      </c>
      <c r="B113" s="24" t="s">
        <v>32</v>
      </c>
      <c r="C113" s="50" t="s">
        <v>386</v>
      </c>
      <c r="D113" s="60">
        <v>979</v>
      </c>
      <c r="E113" s="24"/>
      <c r="F113" s="24"/>
      <c r="G113" s="50" t="s">
        <v>284</v>
      </c>
      <c r="H113" s="50">
        <v>1</v>
      </c>
      <c r="I113" s="66">
        <v>1993.42</v>
      </c>
      <c r="J113" s="23"/>
      <c r="K113" s="50">
        <v>1</v>
      </c>
      <c r="L113" s="66">
        <v>1993.42</v>
      </c>
      <c r="M113" s="28"/>
      <c r="N113" s="28"/>
      <c r="O113" s="25"/>
      <c r="P113" s="24"/>
    </row>
    <row r="114" spans="1:16" ht="12.75">
      <c r="A114" s="23"/>
      <c r="B114" s="22" t="s">
        <v>33</v>
      </c>
      <c r="C114" s="40"/>
      <c r="D114" s="60"/>
      <c r="E114" s="24"/>
      <c r="F114" s="24"/>
      <c r="G114" s="50"/>
      <c r="H114" s="50"/>
      <c r="I114" s="66"/>
      <c r="J114" s="23"/>
      <c r="K114" s="50"/>
      <c r="L114" s="66"/>
      <c r="M114" s="28"/>
      <c r="N114" s="28"/>
      <c r="O114" s="25"/>
      <c r="P114" s="24"/>
    </row>
    <row r="115" spans="1:16" ht="12.75">
      <c r="A115" s="23">
        <v>101</v>
      </c>
      <c r="B115" s="24" t="s">
        <v>401</v>
      </c>
      <c r="C115" s="50" t="s">
        <v>343</v>
      </c>
      <c r="D115" s="60">
        <v>1318</v>
      </c>
      <c r="E115" s="24"/>
      <c r="F115" s="24"/>
      <c r="G115" s="50" t="s">
        <v>284</v>
      </c>
      <c r="H115" s="50">
        <v>1</v>
      </c>
      <c r="I115" s="66">
        <v>715.42</v>
      </c>
      <c r="J115" s="23"/>
      <c r="K115" s="50">
        <v>1</v>
      </c>
      <c r="L115" s="66">
        <v>715.42</v>
      </c>
      <c r="M115" s="28"/>
      <c r="N115" s="28"/>
      <c r="O115" s="25"/>
      <c r="P115" s="24"/>
    </row>
    <row r="116" spans="1:16" ht="12.75">
      <c r="A116" s="86"/>
      <c r="B116" s="86"/>
      <c r="C116" s="86"/>
      <c r="D116" s="86"/>
      <c r="E116" s="86"/>
      <c r="F116" s="86"/>
      <c r="G116" s="87"/>
      <c r="H116" s="57">
        <f>SUM(H11:H115)</f>
        <v>2775</v>
      </c>
      <c r="I116" s="71">
        <f>SUM(I11:I115)</f>
        <v>1505955.4700000004</v>
      </c>
      <c r="J116" s="27"/>
      <c r="K116" s="57">
        <f>SUM(K11:K115)</f>
        <v>2775</v>
      </c>
      <c r="L116" s="71">
        <f>SUM(L11:L115)</f>
        <v>1505955.4700000004</v>
      </c>
      <c r="M116" s="71">
        <f>SUM(M11:M115)</f>
        <v>0</v>
      </c>
      <c r="N116" s="71">
        <f>SUM(N11:N115)</f>
        <v>0</v>
      </c>
      <c r="O116" s="26"/>
      <c r="P116" s="27"/>
    </row>
    <row r="117" spans="2:16" ht="6.75" customHeight="1">
      <c r="B117" s="55"/>
      <c r="C117" s="16"/>
      <c r="E117" s="15"/>
      <c r="G117" s="17"/>
      <c r="H117" s="15"/>
      <c r="I117" s="72"/>
      <c r="J117" s="15"/>
      <c r="K117" s="15"/>
      <c r="L117" s="72"/>
      <c r="M117" s="72"/>
      <c r="N117" s="72"/>
      <c r="O117" s="18"/>
      <c r="P117" s="15"/>
    </row>
    <row r="118" spans="1:16" ht="12.75" customHeight="1">
      <c r="A118" s="89" t="s">
        <v>281</v>
      </c>
      <c r="B118" s="89"/>
      <c r="C118" s="89"/>
      <c r="D118" s="89"/>
      <c r="E118" s="89"/>
      <c r="F118" s="89"/>
      <c r="G118" s="89"/>
      <c r="H118" s="45">
        <f>H116</f>
        <v>2775</v>
      </c>
      <c r="I118" s="73">
        <f>I116</f>
        <v>1505955.4700000004</v>
      </c>
      <c r="J118" s="49"/>
      <c r="K118" s="45">
        <f>K116</f>
        <v>2775</v>
      </c>
      <c r="L118" s="73">
        <f>L116</f>
        <v>1505955.4700000004</v>
      </c>
      <c r="M118" s="73">
        <f>M116</f>
        <v>0</v>
      </c>
      <c r="N118" s="73">
        <f>N116</f>
        <v>0</v>
      </c>
      <c r="O118" s="18"/>
      <c r="P118" s="15"/>
    </row>
    <row r="119" spans="1:16" ht="9" customHeight="1">
      <c r="A119" s="30"/>
      <c r="B119" s="56"/>
      <c r="C119" s="30"/>
      <c r="D119" s="49"/>
      <c r="E119" s="30"/>
      <c r="F119" s="30"/>
      <c r="G119" s="30"/>
      <c r="H119" s="46"/>
      <c r="I119" s="31"/>
      <c r="J119" s="14"/>
      <c r="K119" s="46"/>
      <c r="L119" s="31"/>
      <c r="M119" s="74"/>
      <c r="N119" s="74"/>
      <c r="O119" s="18"/>
      <c r="P119" s="15"/>
    </row>
    <row r="120" spans="1:16" ht="15" customHeight="1">
      <c r="A120" s="4" t="s">
        <v>56</v>
      </c>
      <c r="C120" s="101" t="s">
        <v>402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3:6" ht="15" customHeight="1">
      <c r="C121" s="3"/>
      <c r="F121" s="6" t="s">
        <v>49</v>
      </c>
    </row>
    <row r="122" spans="1:16" ht="15" customHeight="1">
      <c r="A122" s="2" t="s">
        <v>50</v>
      </c>
      <c r="C122" s="91" t="s">
        <v>403</v>
      </c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3:8" ht="15" customHeight="1">
      <c r="C123" s="3"/>
      <c r="D123" s="41" t="s">
        <v>51</v>
      </c>
      <c r="F123" s="90" t="s">
        <v>49</v>
      </c>
      <c r="G123" s="90"/>
      <c r="H123" s="90"/>
    </row>
    <row r="124" spans="1:16" ht="15" customHeight="1">
      <c r="A124" s="2" t="s">
        <v>52</v>
      </c>
      <c r="C124" s="91" t="s">
        <v>404</v>
      </c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3:7" ht="13.5" customHeight="1">
      <c r="C125" s="3"/>
      <c r="E125" s="6"/>
      <c r="F125" s="92" t="s">
        <v>49</v>
      </c>
      <c r="G125" s="92"/>
    </row>
    <row r="126" spans="3:16" ht="15" customHeight="1">
      <c r="C126" s="91" t="s">
        <v>405</v>
      </c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1:9" ht="15" customHeight="1">
      <c r="A127" s="2" t="s">
        <v>50</v>
      </c>
      <c r="C127" s="3"/>
      <c r="F127" s="92" t="s">
        <v>49</v>
      </c>
      <c r="G127" s="92"/>
      <c r="I127" s="6"/>
    </row>
    <row r="128" spans="1:16" ht="15" customHeight="1">
      <c r="A128" s="2" t="s">
        <v>53</v>
      </c>
      <c r="C128" s="91" t="s">
        <v>406</v>
      </c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1:13" ht="14.25" customHeight="1">
      <c r="A129" s="19" t="s">
        <v>54</v>
      </c>
      <c r="B129" s="54"/>
      <c r="C129" s="20"/>
      <c r="D129" s="29"/>
      <c r="E129" s="20"/>
      <c r="F129" s="93" t="s">
        <v>49</v>
      </c>
      <c r="G129" s="93"/>
      <c r="H129" s="29"/>
      <c r="I129" s="21"/>
      <c r="J129" s="20"/>
      <c r="K129" s="29"/>
      <c r="L129" s="20"/>
      <c r="M129" s="20"/>
    </row>
    <row r="130" spans="1:13" ht="10.5" customHeight="1">
      <c r="A130" s="19"/>
      <c r="B130" s="54"/>
      <c r="C130" s="20"/>
      <c r="D130" s="29"/>
      <c r="E130" s="20"/>
      <c r="F130" s="20"/>
      <c r="G130" s="29"/>
      <c r="H130" s="29"/>
      <c r="I130" s="21"/>
      <c r="J130" s="20"/>
      <c r="K130" s="29"/>
      <c r="L130" s="20"/>
      <c r="M130" s="20"/>
    </row>
    <row r="131" spans="1:16" ht="24.75" customHeight="1">
      <c r="A131" s="94" t="s">
        <v>407</v>
      </c>
      <c r="B131" s="94"/>
      <c r="C131" s="94"/>
      <c r="D131" s="75"/>
      <c r="E131" s="34"/>
      <c r="F131" s="34"/>
      <c r="G131" s="75"/>
      <c r="H131" s="75"/>
      <c r="I131" s="34"/>
      <c r="J131" s="34"/>
      <c r="K131" s="75"/>
      <c r="L131" s="95" t="s">
        <v>408</v>
      </c>
      <c r="M131" s="95"/>
      <c r="N131" s="95"/>
      <c r="O131" s="95"/>
      <c r="P131" s="95"/>
    </row>
    <row r="176" ht="12.75" customHeight="1"/>
    <row r="179" ht="12.75" customHeight="1"/>
    <row r="181" ht="12.75" customHeight="1"/>
    <row r="182" ht="12.75" customHeight="1"/>
    <row r="183" ht="50.25" customHeight="1"/>
    <row r="228" ht="12.75" customHeight="1"/>
    <row r="234" ht="12" customHeight="1"/>
    <row r="236" ht="11.25" customHeight="1"/>
    <row r="238" ht="11.25" customHeight="1"/>
    <row r="240" ht="12" customHeight="1"/>
    <row r="248" ht="14.25" customHeight="1"/>
    <row r="251" ht="15.75" customHeight="1"/>
    <row r="252" ht="15.75" customHeight="1"/>
    <row r="253" ht="30.75" customHeight="1"/>
  </sheetData>
  <sheetProtection/>
  <mergeCells count="29">
    <mergeCell ref="A1:P1"/>
    <mergeCell ref="A2:P2"/>
    <mergeCell ref="A3:P3"/>
    <mergeCell ref="A4:P4"/>
    <mergeCell ref="F125:G125"/>
    <mergeCell ref="C126:P126"/>
    <mergeCell ref="P5:P8"/>
    <mergeCell ref="J5:J8"/>
    <mergeCell ref="C120:P120"/>
    <mergeCell ref="C122:P122"/>
    <mergeCell ref="F123:H123"/>
    <mergeCell ref="C124:P124"/>
    <mergeCell ref="F127:G127"/>
    <mergeCell ref="C128:P128"/>
    <mergeCell ref="F129:G129"/>
    <mergeCell ref="A131:C131"/>
    <mergeCell ref="L131:P131"/>
    <mergeCell ref="A116:G116"/>
    <mergeCell ref="D7:D8"/>
    <mergeCell ref="A118:G118"/>
    <mergeCell ref="E7:E8"/>
    <mergeCell ref="F7:F8"/>
    <mergeCell ref="G5:G8"/>
    <mergeCell ref="H5:I7"/>
    <mergeCell ref="K5:O7"/>
    <mergeCell ref="D5:F6"/>
    <mergeCell ref="B5:B8"/>
    <mergeCell ref="C5:C8"/>
    <mergeCell ref="A5:A8"/>
  </mergeCells>
  <printOptions/>
  <pageMargins left="0.3937007874015748" right="0.1968503937007874" top="0.7874015748031497" bottom="0.1968503937007874" header="0.1968503937007874" footer="0.15748031496062992"/>
  <pageSetup horizontalDpi="300" verticalDpi="3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Пользователь Windows</cp:lastModifiedBy>
  <cp:lastPrinted>2023-02-13T07:17:27Z</cp:lastPrinted>
  <dcterms:created xsi:type="dcterms:W3CDTF">1999-07-07T07:42:48Z</dcterms:created>
  <dcterms:modified xsi:type="dcterms:W3CDTF">2023-03-02T11:56:43Z</dcterms:modified>
  <cp:category/>
  <cp:version/>
  <cp:contentType/>
  <cp:contentStatus/>
</cp:coreProperties>
</file>