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tabRatio="822" firstSheet="2" activeTab="3"/>
  </bookViews>
  <sheets>
    <sheet name="temp" sheetId="1" state="hidden" r:id="rId1"/>
    <sheet name="pr" sheetId="2" state="hidden" r:id="rId2"/>
    <sheet name="Заполнить" sheetId="3" r:id="rId3"/>
    <sheet name="д1_оз" sheetId="4" r:id="rId4"/>
    <sheet name="д1_инма" sheetId="5" r:id="rId5"/>
    <sheet name="д1_нма" sheetId="6" r:id="rId6"/>
    <sheet name="д1_ки" sheetId="7" r:id="rId7"/>
    <sheet name="д2" sheetId="8" r:id="rId8"/>
    <sheet name="д3" sheetId="9" r:id="rId9"/>
    <sheet name="д4" sheetId="10" r:id="rId10"/>
    <sheet name="д5" sheetId="11" r:id="rId11"/>
    <sheet name="д6" sheetId="12" r:id="rId12"/>
    <sheet name="д7" sheetId="13" r:id="rId13"/>
    <sheet name="д8" sheetId="14" r:id="rId14"/>
    <sheet name="д9" sheetId="15" r:id="rId15"/>
    <sheet name="д10.1" sheetId="16" r:id="rId16"/>
    <sheet name="д10.2" sheetId="17" r:id="rId17"/>
    <sheet name="д11" sheetId="18" r:id="rId18"/>
    <sheet name="protokol" sheetId="19" r:id="rId19"/>
    <sheet name="kasa" sheetId="20" r:id="rId20"/>
    <sheet name="na-4" sheetId="21" r:id="rId21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18">'protokol'!$A$1:$R$75</definedName>
    <definedName name="_xlnm.Print_Area" localSheetId="4">'д1_инма'!$A$1:$P$633</definedName>
    <definedName name="_xlnm.Print_Area" localSheetId="6">'д1_ки'!$A$1:$P$633</definedName>
    <definedName name="_xlnm.Print_Area" localSheetId="5">'д1_нма'!$A$1:$P$633</definedName>
    <definedName name="_xlnm.Print_Area" localSheetId="3">'д1_оз'!$A$1:$P$612</definedName>
    <definedName name="_xlnm.Print_Area" localSheetId="7">'д2'!$A$1:$M$521</definedName>
    <definedName name="_xlnm.Print_Area" localSheetId="8">'д3'!$A$1:$L$87</definedName>
    <definedName name="_xlnm.Print_Area" localSheetId="11">'д6'!$A$2:$K$98</definedName>
    <definedName name="_xlnm.Print_Area" localSheetId="12">'д7'!$A$1:$H$109</definedName>
    <definedName name="_xlnm.Print_Area" localSheetId="13">'д8'!$A$1:$H$108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C4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<sst xmlns="http://schemas.openxmlformats.org/spreadsheetml/2006/main" count="2828" uniqueCount="594">
  <si>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</si>
  <si>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</si>
  <si>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інші необоротні матеріальні активи, капітальні інвестиції)</t>
    </r>
  </si>
  <si>
    <t xml:space="preserve">          </t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</si>
  <si>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</si>
  <si>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</si>
  <si>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</si>
  <si>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</si>
  <si>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</si>
  <si>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</si>
  <si>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</si>
  <si>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</si>
  <si>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</si>
  <si>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</si>
  <si>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</si>
  <si>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</si>
  <si>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</si>
  <si>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</si>
  <si>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</si>
  <si>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</si>
  <si>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</si>
  <si>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</si>
  <si>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</si>
  <si>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</si>
  <si>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</si>
  <si>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</si>
  <si>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</si>
  <si>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</si>
  <si>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</si>
  <si>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</si>
  <si>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</si>
  <si>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</si>
  <si>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</si>
  <si>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</si>
  <si>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</si>
  <si>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</si>
  <si>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</si>
  <si>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</si>
  <si>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</si>
  <si>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</si>
  <si>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</si>
  <si>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</si>
  <si>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</si>
  <si>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</si>
  <si>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</si>
  <si>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</si>
  <si>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</si>
  <si>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</si>
  <si>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</si>
  <si>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</si>
  <si>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</si>
  <si>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</si>
  <si>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</si>
  <si>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</si>
  <si>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</si>
  <si>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</si>
  <si>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</si>
  <si>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</si>
  <si>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</si>
  <si>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</si>
  <si>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</si>
  <si>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r>
      <t xml:space="preserve">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 склад (комора) його адреса, назва структурного підрозділу,  дільниці, тощо.  </t>
    </r>
  </si>
  <si>
    <t>Інвентаризаційний опис</t>
  </si>
  <si>
    <t>запасів</t>
  </si>
  <si>
    <t>(дата складання)</t>
  </si>
  <si>
    <t>(номер та назва)</t>
  </si>
  <si>
    <t>номенклатурний номер (за наявності)</t>
  </si>
  <si>
    <r>
      <t>2</t>
    </r>
    <r>
      <rPr>
        <sz val="8"/>
        <rFont val="Times New Roman"/>
        <family val="1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</rPr>
      <t xml:space="preserve"> </t>
    </r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</si>
  <si>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</si>
  <si>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</si>
  <si>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t>Код ЭДРПОУ</t>
  </si>
  <si>
    <t>Матеріальні цінності, на відповідальному зберіганні</t>
  </si>
  <si>
    <t>Позабалансовий рахунок</t>
  </si>
  <si>
    <t>Найменування постачальника</t>
  </si>
  <si>
    <t>Інвентарний/ номенклатурний номер
(за наявності)</t>
  </si>
  <si>
    <t>Одиниця виміру</t>
  </si>
  <si>
    <r>
      <t>За даними бухгалтерського обліку</t>
    </r>
    <r>
      <rPr>
        <vertAlign val="superscript"/>
        <sz val="9"/>
        <rFont val="Times New Roman"/>
        <family val="1"/>
      </rPr>
      <t>1</t>
    </r>
  </si>
  <si>
    <t>Дата приймання  цінностей на зберігання</t>
  </si>
  <si>
    <r>
      <t>Місце Зберігання</t>
    </r>
    <r>
      <rPr>
        <vertAlign val="superscript"/>
        <sz val="9"/>
        <rFont val="Times New Roman"/>
        <family val="1"/>
      </rPr>
      <t>2</t>
    </r>
  </si>
  <si>
    <r>
      <t xml:space="preserve">ЄДРПОУ </t>
    </r>
    <r>
      <rPr>
        <sz val="7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</si>
  <si>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t>Інвентаризаційний опис матеріальних цінностей, прийнятих на відповідальне зберігання</t>
  </si>
  <si>
    <r>
      <t xml:space="preserve">1 </t>
    </r>
    <r>
      <rPr>
        <sz val="10"/>
        <rFont val="Times New Roman"/>
        <family val="1"/>
      </rPr>
      <t>графи 9–10  заповнюються бухгалтерською службою після заповнення фактичної наявності  та отримання інвентаризаційних описів.</t>
    </r>
    <r>
      <rPr>
        <vertAlign val="superscript"/>
        <sz val="10"/>
        <rFont val="Times New Roman"/>
        <family val="1"/>
      </rPr>
      <t xml:space="preserve">
2 </t>
    </r>
    <r>
      <rPr>
        <sz val="10"/>
        <rFont val="Times New Roman"/>
        <family val="1"/>
      </rPr>
      <t xml:space="preserve">склад (комора) його адреса, назва структурного підрозділу,  дільниці, тощо. </t>
    </r>
  </si>
  <si>
    <t>Результати інвентаризації</t>
  </si>
  <si>
    <t>лишки</t>
  </si>
  <si>
    <t>нестачі</t>
  </si>
  <si>
    <t>Кількість</t>
  </si>
  <si>
    <t>......</t>
  </si>
  <si>
    <t xml:space="preserve"> Разом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</si>
  <si>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</si>
  <si>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</si>
  <si>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</si>
  <si>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інвентарний/  номенклатурний</t>
  </si>
  <si>
    <t xml:space="preserve">№ з/п    </t>
  </si>
  <si>
    <t xml:space="preserve">ЗВІРЯЛЬНА ВІДОМІСТЬ </t>
  </si>
  <si>
    <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</si>
  <si>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</si>
  <si>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</si>
  <si>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r>
      <t>1</t>
    </r>
    <r>
      <rPr>
        <sz val="8"/>
        <rFont val="Times New Roman"/>
        <family val="1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</si>
  <si>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17.06.2015  № 572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</si>
  <si>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</si>
  <si>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</si>
  <si>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</si>
  <si>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</si>
  <si>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</si>
  <si>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</si>
  <si>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</si>
  <si>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</si>
  <si>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</si>
  <si>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</si>
  <si>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 xml:space="preserve">№ з/п  </t>
  </si>
  <si>
    <t>номенклатурний номер  (за наявності)</t>
  </si>
  <si>
    <t>за результатами якої встановлено:</t>
  </si>
  <si>
    <t>ЗВІРЯЛЬНА ВІДОМІСТЬ</t>
  </si>
  <si>
    <r>
      <t>результатів інвентаризації запасів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</si>
  <si>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Д</t>
    </r>
    <r>
      <rPr>
        <sz val="8"/>
        <rFont val="Times New Roman"/>
        <family val="1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</si>
  <si>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</si>
  <si>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</si>
  <si>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</si>
  <si>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</si>
  <si>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t>За даними бухгалтерського обліку</t>
    </r>
    <r>
      <rPr>
        <b/>
        <vertAlign val="superscript"/>
        <sz val="10"/>
        <rFont val="Times New Roman"/>
        <family val="1"/>
      </rPr>
      <t>2</t>
    </r>
  </si>
  <si>
    <t>….</t>
  </si>
  <si>
    <t>АКТ № ____</t>
  </si>
  <si>
    <r>
      <t>про результати інвентаризації грошових коштів</t>
    </r>
    <r>
      <rPr>
        <b/>
        <vertAlign val="superscript"/>
        <sz val="14"/>
        <rFont val="Times New Roman"/>
        <family val="1"/>
      </rPr>
      <t>1</t>
    </r>
  </si>
  <si>
    <t>Під час інвентаризації встановлено такий обсяг грошових коштів:</t>
  </si>
  <si>
    <t xml:space="preserve">Разом за актом: </t>
  </si>
  <si>
    <t xml:space="preserve">       </t>
  </si>
  <si>
    <t>Голова комісії:</t>
  </si>
  <si>
    <t>Члени комісії:</t>
  </si>
  <si>
    <t>Лишки</t>
  </si>
  <si>
    <t>Нестачі</t>
  </si>
  <si>
    <t xml:space="preserve">Найменування органу Казначейства, банку, у якому відкрито рахунок             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</si>
  <si>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</si>
  <si>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</si>
  <si>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</si>
  <si>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</si>
  <si>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t>1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</si>
  <si>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t>2</t>
    </r>
    <r>
      <rPr>
        <sz val="8"/>
        <rFont val="Times New Roman"/>
        <family val="1"/>
      </rPr>
      <t xml:space="preserve"> Графа 3 заповнюється бухгалтерською службою.</t>
    </r>
  </si>
  <si>
    <t>Голова інвентаризаційної комісії:</t>
  </si>
  <si>
    <t>Члени інвентаризаційної комісії: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</si>
  <si>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</si>
  <si>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</si>
  <si>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</si>
  <si>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</si>
  <si>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</si>
  <si>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</si>
  <si>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закінчена</t>
  </si>
  <si>
    <t>Дата описів, відомостей, актів</t>
  </si>
  <si>
    <t>Зняття залишків станом на</t>
  </si>
  <si>
    <t>Члени комісії</t>
  </si>
  <si>
    <t>пасада</t>
  </si>
  <si>
    <t>ініціали, прізвище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</si>
  <si>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</si>
  <si>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</si>
  <si>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</si>
  <si>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</si>
  <si>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</si>
  <si>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</si>
  <si>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</si>
  <si>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</si>
  <si>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</si>
  <si>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</si>
  <si>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</si>
  <si>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</si>
  <si>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</rPr>
      <t> Графи 7-9 заповнюються бухгалтерською службою</t>
    </r>
  </si>
  <si>
    <t>__________________________</t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</si>
  <si>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</si>
  <si>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</si>
  <si>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</si>
  <si>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</si>
  <si>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</si>
  <si>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</si>
  <si>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>номінальна вартість</t>
  </si>
  <si>
    <t>строк погашення (дата і термін вкладу)</t>
  </si>
  <si>
    <t>номінальна</t>
  </si>
  <si>
    <t>балансова</t>
  </si>
  <si>
    <t xml:space="preserve"> документ, що підтверджує фінансові інвестиції,  номер і серія</t>
  </si>
  <si>
    <t>документ, що підтверджує фінансові інвестиції,  номер і серія</t>
  </si>
  <si>
    <r>
      <t>1</t>
    </r>
    <r>
      <rPr>
        <sz val="8"/>
        <rFont val="Times New Roman"/>
        <family val="1"/>
      </rPr>
      <t> Графи 8–10 заповнюються бухгалтерською службою.</t>
    </r>
  </si>
  <si>
    <t>Дебітор</t>
  </si>
  <si>
    <t>про дебіторську і кредиторську заборгованості,</t>
  </si>
  <si>
    <t>найменування</t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</si>
  <si>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</si>
  <si>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</si>
  <si>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</si>
  <si>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</si>
  <si>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</si>
  <si>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</si>
  <si>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</si>
  <si>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Кредитор</t>
  </si>
  <si>
    <t>заборгованість, що підтверджена кредиторами</t>
  </si>
  <si>
    <t>заборгованість, що не підтверджена кредиторами</t>
  </si>
  <si>
    <t xml:space="preserve">Найменування  субрахунку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</si>
  <si>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</si>
  <si>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t xml:space="preserve">Сума кредиторської заборгованості за даними бухгалтерського обліку   (доходи майбутніх періодів)  </t>
  </si>
  <si>
    <r>
      <t>ЄДРПОУ</t>
    </r>
    <r>
      <rPr>
        <sz val="8"/>
        <rFont val="Times New Roman"/>
        <family val="1"/>
      </rPr>
      <t xml:space="preserve"> (реєстраційний номер облікової картки платника податків або серія та номер паспорта)</t>
    </r>
  </si>
  <si>
    <r>
      <t xml:space="preserve">ЄДРПОУ </t>
    </r>
    <r>
      <rPr>
        <sz val="8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</si>
  <si>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r>
      <t>1.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дебіторською заборгованістю</t>
    </r>
  </si>
  <si>
    <r>
      <t>2.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кредиторською заборгованістю</t>
    </r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</si>
  <si>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</si>
  <si>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</si>
  <si>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</si>
  <si>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</si>
  <si>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</si>
  <si>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</si>
  <si>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</si>
  <si>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</si>
  <si>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</si>
  <si>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</si>
  <si>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r>
      <t>1</t>
    </r>
    <r>
      <rPr>
        <sz val="8"/>
        <rFont val="Times New Roman"/>
        <family val="1"/>
      </rPr>
      <t> Необхідне підкреслити.</t>
    </r>
  </si>
  <si>
    <t>Дата, з якої минув строк позовної давності</t>
  </si>
  <si>
    <t>Підстава виникнення заборгованості</t>
  </si>
  <si>
    <t>Примітка</t>
  </si>
  <si>
    <t>дебіторської</t>
  </si>
  <si>
    <t>кредиторської</t>
  </si>
  <si>
    <t>Найменування, місцезнаходження</t>
  </si>
  <si>
    <t xml:space="preserve">Причини виникнення заборгованості   </t>
  </si>
  <si>
    <t xml:space="preserve">Сума  заборгованості </t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</si>
  <si>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</si>
  <si>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</si>
  <si>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</si>
  <si>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щодо яких строк позовної давності минув</t>
  </si>
  <si>
    <t xml:space="preserve">         (підпис)             </t>
  </si>
  <si>
    <t xml:space="preserve">                  (ініціали, прізвище)</t>
  </si>
  <si>
    <t>Бухгалтер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</si>
  <si>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</si>
  <si>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</si>
  <si>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</si>
  <si>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</si>
  <si>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П.І.Б.  боржника</t>
  </si>
  <si>
    <t>інвентаризації розрахунків щодо відшкодування матеріальних збитків</t>
  </si>
  <si>
    <t>Зарахування пересортиці</t>
  </si>
  <si>
    <t>Оприбутку-вання  остаточних лишків</t>
  </si>
  <si>
    <t xml:space="preserve">Остаточні нестачі </t>
  </si>
  <si>
    <t>лишки, зараховані у покриття нестач</t>
  </si>
  <si>
    <t>нестачі, покриті лишками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</si>
  <si>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</si>
  <si>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</si>
  <si>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</si>
  <si>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 xml:space="preserve">Списання   в межах норм природного убутку </t>
  </si>
  <si>
    <t xml:space="preserve">Списання понаднормових  нестач і втрат </t>
  </si>
  <si>
    <t xml:space="preserve">Причина лишків, нестач 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</si>
  <si>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</si>
  <si>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</si>
  <si>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</si>
  <si>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</si>
  <si>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 xml:space="preserve"> «___»__________________20____ р., ____________________________________________________</t>
  </si>
  <si>
    <t>(дата складання)                                                                                                                 (місце складання)</t>
  </si>
  <si>
    <t>Голова</t>
  </si>
  <si>
    <t>За даними інвентаризації встановлено в наявності:</t>
  </si>
  <si>
    <t>Запасів</t>
  </si>
  <si>
    <t>балансова вартість необоротних активів</t>
  </si>
  <si>
    <t>готівка у валюті:</t>
  </si>
  <si>
    <t>національній</t>
  </si>
  <si>
    <t xml:space="preserve">іноземній </t>
  </si>
  <si>
    <t xml:space="preserve">грошові кошти </t>
  </si>
  <si>
    <t xml:space="preserve"> у валюті: </t>
  </si>
  <si>
    <t xml:space="preserve">грошових документів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</si>
  <si>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</si>
  <si>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</si>
  <si>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</si>
  <si>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</si>
  <si>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</si>
  <si>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на суму (грн)__________________,</t>
  </si>
  <si>
    <t xml:space="preserve">загальною кількістю одиниць ____,        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</si>
  <si>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</si>
  <si>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</si>
  <si>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>(прізвище, ініціали)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</si>
  <si>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</si>
  <si>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</si>
  <si>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r>
      <t>(місцезнаходження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</si>
  <si>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Інформацію за даними бухгалтерського обліку вніс:</t>
  </si>
  <si>
    <t xml:space="preserve">                                                                                                                                                          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</si>
  <si>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</si>
  <si>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</si>
  <si>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</si>
  <si>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</si>
  <si>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</si>
  <si>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</si>
  <si>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</si>
  <si>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</si>
  <si>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</si>
  <si>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</si>
  <si>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</si>
  <si>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</si>
  <si>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</si>
  <si>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</si>
  <si>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</si>
  <si>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</si>
  <si>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</si>
  <si>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</si>
  <si>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</si>
  <si>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</si>
  <si>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</si>
  <si>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</si>
  <si>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</si>
  <si>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</si>
  <si>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</si>
  <si>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</si>
  <si>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</si>
  <si>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</si>
  <si>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</si>
  <si>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</si>
  <si>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</si>
  <si>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</si>
  <si>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</si>
  <si>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</si>
  <si>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</si>
  <si>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</si>
  <si>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</si>
  <si>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</si>
  <si>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</si>
  <si>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</si>
  <si>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</si>
  <si>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</si>
  <si>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</si>
  <si>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</si>
  <si>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</si>
  <si>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</si>
  <si>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</si>
  <si>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</si>
  <si>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</si>
  <si>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</si>
  <si>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</si>
  <si>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</si>
  <si>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</si>
  <si>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</si>
  <si>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</si>
  <si>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</si>
  <si>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</si>
  <si>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</si>
  <si>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</si>
  <si>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</si>
  <si>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</si>
  <si>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</si>
  <si>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</si>
  <si>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</si>
  <si>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</si>
  <si>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</si>
  <si>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</si>
  <si>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</si>
  <si>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</si>
  <si>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</si>
  <si>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</si>
  <si>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</si>
  <si>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</si>
  <si>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</si>
  <si>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</si>
  <si>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</si>
  <si>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</si>
  <si>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</si>
  <si>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</si>
  <si>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</si>
  <si>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</si>
  <si>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</si>
  <si>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</si>
  <si>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</si>
  <si>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</si>
  <si>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</si>
  <si>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</si>
  <si>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</si>
  <si>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</si>
  <si>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</si>
  <si>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</si>
  <si>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</si>
  <si>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</si>
  <si>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</si>
  <si>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</si>
  <si>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</si>
  <si>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</si>
  <si>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</si>
  <si>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</si>
  <si>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</si>
  <si>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</si>
  <si>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</si>
  <si>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</si>
  <si>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</si>
  <si>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</si>
  <si>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</si>
  <si>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</si>
  <si>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</si>
  <si>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</si>
  <si>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</si>
  <si>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</si>
  <si>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</si>
  <si>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</si>
  <si>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</si>
  <si>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</si>
  <si>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</si>
  <si>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</si>
  <si>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</si>
  <si>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</si>
  <si>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</si>
  <si>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</si>
  <si>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</si>
  <si>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</si>
  <si>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</si>
  <si>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</si>
  <si>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</si>
  <si>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</si>
  <si>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</si>
  <si>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</si>
  <si>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</si>
  <si>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</si>
  <si>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</si>
  <si>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</si>
  <si>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</si>
  <si>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</si>
  <si>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</si>
  <si>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</si>
  <si>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</si>
  <si>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</si>
  <si>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</si>
  <si>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</si>
  <si>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</si>
  <si>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</si>
  <si>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та зберігаються _______________________________________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</si>
  <si>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</si>
  <si>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</si>
  <si>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</si>
  <si>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</si>
  <si>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</si>
  <si>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</si>
  <si>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</si>
  <si>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</si>
  <si>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</si>
  <si>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</si>
  <si>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r>
      <rPr>
        <u val="single"/>
        <sz val="12"/>
        <rFont val="Times New Roman"/>
        <family val="1"/>
      </rPr>
      <t>основних засобів</t>
    </r>
    <r>
      <rPr>
        <sz val="12"/>
        <rFont val="Times New Roman"/>
        <family val="1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</si>
  <si>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</t>
    </r>
    <r>
      <rPr>
        <u val="single"/>
        <sz val="12"/>
        <rFont val="Times New Roman"/>
        <family val="1"/>
      </rPr>
      <t>нематеріальних активів</t>
    </r>
    <r>
      <rPr>
        <sz val="12"/>
        <rFont val="Times New Roman"/>
        <family val="1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</si>
  <si>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нематеріальних активів, інших необоротних матеріальних активів, </t>
    </r>
    <r>
      <rPr>
        <u val="single"/>
        <sz val="12"/>
        <rFont val="Times New Roman"/>
        <family val="1"/>
      </rPr>
      <t>капітальні інвестиції</t>
    </r>
    <r>
      <rPr>
        <sz val="12"/>
        <rFont val="Times New Roman"/>
        <family val="1"/>
      </rPr>
      <t xml:space="preserve"> (необхідне підкреслити), які обліковуються на субрахунку(ах)</t>
    </r>
  </si>
  <si>
    <t>та зберігаються</t>
  </si>
  <si>
    <t>Вказані в даному описі дані та підрахунки перевірив:</t>
  </si>
  <si>
    <t>інвентаризації розрахунків з дебіторами і кредиторами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</si>
  <si>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</si>
  <si>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</si>
  <si>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</si>
  <si>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</si>
  <si>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</si>
  <si>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</si>
  <si>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</si>
  <si>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</si>
  <si>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</si>
  <si>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</si>
  <si>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</si>
  <si>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Акт N ____</t>
  </si>
  <si>
    <t>про результати інвентаризації наявних коштів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</si>
  <si>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</si>
  <si>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</si>
  <si>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</si>
  <si>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</si>
  <si>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</si>
  <si>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</si>
  <si>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</si>
  <si>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 xml:space="preserve">"___" ____________ 200_ року. </t>
  </si>
  <si>
    <t>Рішення керівника підприємства  ______________________________________________________</t>
  </si>
  <si>
    <t xml:space="preserve">"___" _____________ 200_ року. </t>
  </si>
  <si>
    <r>
      <t>Примітка.</t>
    </r>
    <r>
      <rPr>
        <sz val="12"/>
        <rFont val="Times New Roman"/>
        <family val="1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</si>
  <si>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що зберігаються</t>
  </si>
  <si>
    <t>Додаток 7
до Положення про ведення касових операцій у національній валюті в Україні</t>
  </si>
  <si>
    <t>Матеріально відповідальна особа ________________________________________.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</si>
  <si>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</si>
  <si>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_______________________________________________.</t>
  </si>
  <si>
    <t>___________________________________________________________ грн. ______ коп.</t>
  </si>
  <si>
    <t>Підсумок фактичної наявності _________________________________ грн. ______ коп.</t>
  </si>
  <si>
    <t>Питання, пропозиції або про помилки пишіть на форумі</t>
  </si>
  <si>
    <t>Размо на сторінці:</t>
  </si>
  <si>
    <t>Разом на сторінці</t>
  </si>
  <si>
    <r>
      <t>(місцезнаходження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</si>
  <si>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</si>
  <si>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</si>
  <si>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Первісна вартість, грн.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</si>
  <si>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</si>
  <si>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</si>
  <si>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</si>
  <si>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</si>
  <si>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 xml:space="preserve">N з/п </t>
  </si>
  <si>
    <t xml:space="preserve">Дата придбання </t>
  </si>
  <si>
    <t xml:space="preserve">Строк корисного використання </t>
  </si>
  <si>
    <t xml:space="preserve">Фактична наявність - кількість </t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</si>
  <si>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</si>
  <si>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</si>
  <si>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</si>
  <si>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</si>
  <si>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</si>
  <si>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</si>
  <si>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</si>
  <si>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</si>
  <si>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</si>
  <si>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</si>
  <si>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Члени комісії </t>
  </si>
  <si>
    <t xml:space="preserve">(ім'я, по батькові, прізвище) </t>
  </si>
  <si>
    <t xml:space="preserve">(посада) </t>
  </si>
  <si>
    <t xml:space="preserve">(підпис)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</si>
  <si>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</si>
  <si>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</si>
  <si>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</si>
  <si>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</si>
  <si>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</si>
  <si>
    <t>РАЗОМ</t>
  </si>
  <si>
    <r>
      <t xml:space="preserve">основних засобів, нематеріальних активів, </t>
    </r>
    <r>
      <rPr>
        <u val="single"/>
        <sz val="12"/>
        <rFont val="Times New Roman"/>
        <family val="1"/>
      </rPr>
      <t>інших необоротних матеріальних активів</t>
    </r>
    <r>
      <rPr>
        <sz val="12"/>
        <rFont val="Times New Roman"/>
        <family val="1"/>
      </rPr>
      <t>, капітальні інвестиції (необхідне підкреслити), які обліковуються на субрахунку(ах)</t>
    </r>
  </si>
  <si>
    <t xml:space="preserve">Бухгалтер  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</si>
  <si>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</si>
  <si>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</si>
  <si>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</si>
  <si>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</si>
  <si>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</si>
  <si>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</si>
  <si>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</si>
  <si>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</si>
  <si>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</si>
  <si>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</si>
  <si>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</si>
  <si>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</si>
  <si>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</si>
  <si>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</si>
  <si>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</si>
  <si>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</si>
  <si>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</si>
  <si>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</si>
  <si>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</si>
  <si>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</si>
  <si>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</si>
  <si>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</si>
  <si>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</si>
  <si>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</si>
  <si>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</si>
  <si>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</si>
  <si>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</si>
  <si>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</si>
  <si>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38674085</t>
  </si>
  <si>
    <t>Заступник селищного голови Баришівської селищної ради(за згодою)</t>
  </si>
  <si>
    <t>Начальник відділу комунальної власності житлово-комунального господарства та благоустрою (за згодою)</t>
  </si>
  <si>
    <t>Т.М. Дибка</t>
  </si>
  <si>
    <t>О.О. Масловцева</t>
  </si>
  <si>
    <t>Головний спеціаліст відділу бухгалтерського обліку та консолідованої звітності Баришівської селищної ради (за згодою)</t>
  </si>
  <si>
    <t>та зберігаються Управління освіти,молоді та спорту Баришівської районної державної адміністрації</t>
  </si>
  <si>
    <t>шт</t>
  </si>
  <si>
    <t>Сейф</t>
  </si>
  <si>
    <t>Косенко О.П.</t>
  </si>
  <si>
    <t>10.2018</t>
  </si>
  <si>
    <t>07.2017</t>
  </si>
  <si>
    <t>12.2017</t>
  </si>
  <si>
    <t>Контейнер на роликах</t>
  </si>
  <si>
    <t>Пристрій безперебійного живлення Vinga LCD 800 VA  plastic case ( VPC-800P)</t>
  </si>
  <si>
    <t>Стільці б.у.</t>
  </si>
  <si>
    <t xml:space="preserve">Управління відділу освіти, молоді та спорту Баришівської районної державної адміністрації </t>
  </si>
  <si>
    <t>Газ  321132 053-39 Км</t>
  </si>
  <si>
    <t>2010</t>
  </si>
  <si>
    <t>2003</t>
  </si>
  <si>
    <t>Автобус АО75 АИ-45-30-АК</t>
  </si>
  <si>
    <t>2006</t>
  </si>
  <si>
    <t>Автобус 0487 ХАЗ 325002 Антон А918,13ВХ</t>
  </si>
  <si>
    <t>2008</t>
  </si>
  <si>
    <t>Автобус ЛАЗ 699р СПГ АІ45-90СМ</t>
  </si>
  <si>
    <t>2011</t>
  </si>
  <si>
    <t>Автобус ХАЗ 3250,11 шк кузов0567</t>
  </si>
  <si>
    <t>Шкільний автобус Баз-АО79 13ш DYY109234 АІ 0551 ЕВ</t>
  </si>
  <si>
    <t>2012</t>
  </si>
  <si>
    <t>Шкільний автобус Баз-АО79 13ш HYY123509АІ 7399</t>
  </si>
  <si>
    <t>Автобус АС-Р-32053-07  ПАЗ</t>
  </si>
  <si>
    <t>01.2016</t>
  </si>
  <si>
    <t>Автобус Атаман  АІ7833 НЕ</t>
  </si>
  <si>
    <t xml:space="preserve">Стіл </t>
  </si>
  <si>
    <t>1993</t>
  </si>
  <si>
    <t>Загальна кількість одиниць, за даними бухгалтерського обліку - Тридцять три</t>
  </si>
  <si>
    <t>Вартість за даними бухгалтерського обліку - Чотири мільйони тринадцять тисяч п'ятсот сорок одна грн. 14 копійок</t>
  </si>
  <si>
    <t>Кількість порядкових номерів Дев'ять</t>
  </si>
  <si>
    <t>Загальна кількість одиниць,фактично - Дев'ять</t>
  </si>
  <si>
    <t>Вартість фактична - Чотири тисячі триста сорок п'ять грн 55 коп</t>
  </si>
  <si>
    <t>Загальна кількість одиниць,за даними бухгалтерського обліку-Дев'ять</t>
  </si>
  <si>
    <t>Вартість за даними бухгалтерського обліку - Чотири тисячі триста сорок п'ять грн 55 коп</t>
  </si>
  <si>
    <t>Секретар комісії:</t>
  </si>
  <si>
    <t xml:space="preserve">Комутатор </t>
  </si>
  <si>
    <t>Економіст</t>
  </si>
  <si>
    <t>Кириленко А.А.</t>
  </si>
  <si>
    <t>Сектор освіти, культури, молоді та спорту Баришівської районної державної адміністрації</t>
  </si>
  <si>
    <t>С.І. Богдан</t>
  </si>
  <si>
    <t>Заступник голови районної ради</t>
  </si>
  <si>
    <t xml:space="preserve">М.О. Лукяненко </t>
  </si>
  <si>
    <t>Голова постійної комісії районної ради з питань законності і правопорядку, комунальної власності, транспорту і звязку</t>
  </si>
  <si>
    <t>Ю.А. Шовть</t>
  </si>
  <si>
    <t>Ю.Г. Шуляк</t>
  </si>
  <si>
    <t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t>
  </si>
  <si>
    <t>Головний бухгалтер централізованої бухгалтерії сектору освіти, культури, молоді та спорту Баришівської райдержадміністрації</t>
  </si>
  <si>
    <t>Н.М. Ліберацька</t>
  </si>
  <si>
    <t>«27» серпня 2020 р. рішення  Баришівської районної ради №1063-57-07</t>
  </si>
  <si>
    <t>«27» серпня 2020 р.</t>
  </si>
  <si>
    <t>«27»серпня 2020 р.</t>
  </si>
  <si>
    <t>«27»  серпня 2020 р.</t>
  </si>
  <si>
    <t>та зберігаються у секторі освіти, культури, молоді та спорту Баришівської районної державної адміністрації</t>
  </si>
  <si>
    <t/>
  </si>
  <si>
    <t>Загальнам кількість одиниць , фактично - Дев'ять</t>
  </si>
  <si>
    <t xml:space="preserve">Кількість порядкових номерів -Дев'ять </t>
  </si>
  <si>
    <t>Вартість фактична- Один мільйон шістсот п'ятдесят три тисячі шістсот сорок чотири грн. 94 копійок</t>
  </si>
  <si>
    <t>Головний спеціаліст відділу бухгалтерського обліку та консолідованої звітності апарату виконавчого комітету Баришівської селищної ради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</si>
</sst>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33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9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top" wrapText="1"/>
    </xf>
    <xf numFmtId="0" fontId="76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9" fillId="0" borderId="13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9" fontId="0" fillId="35" borderId="10" xfId="0" applyNumberForma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0" fontId="79" fillId="0" borderId="0" xfId="0" applyFont="1" applyAlignment="1">
      <alignment wrapText="1"/>
    </xf>
    <xf numFmtId="0" fontId="79" fillId="0" borderId="16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9" fillId="0" borderId="17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0" fontId="79" fillId="0" borderId="17" xfId="0" applyFont="1" applyBorder="1" applyAlignment="1">
      <alignment vertical="center"/>
    </xf>
    <xf numFmtId="0" fontId="79" fillId="0" borderId="18" xfId="0" applyFont="1" applyBorder="1" applyAlignment="1">
      <alignment wrapText="1"/>
    </xf>
    <xf numFmtId="0" fontId="79" fillId="0" borderId="0" xfId="0" applyFont="1" applyAlignment="1">
      <alignment wrapText="1" shrinkToFit="1"/>
    </xf>
    <xf numFmtId="0" fontId="80" fillId="0" borderId="10" xfId="0" applyFont="1" applyBorder="1" applyAlignment="1">
      <alignment vertical="center" wrapText="1"/>
    </xf>
    <xf numFmtId="0" fontId="81" fillId="0" borderId="0" xfId="0" applyFont="1" applyAlignment="1">
      <alignment wrapText="1" shrinkToFit="1"/>
    </xf>
    <xf numFmtId="0" fontId="3" fillId="0" borderId="0" xfId="0" applyFont="1" applyAlignment="1" quotePrefix="1">
      <alignment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82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27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9" fillId="33" borderId="13" xfId="0" applyFont="1" applyFill="1" applyBorder="1" applyAlignment="1">
      <alignment horizontal="center" vertical="top"/>
    </xf>
    <xf numFmtId="0" fontId="3" fillId="0" borderId="27" xfId="0" applyFont="1" applyBorder="1" applyAlignment="1">
      <alignment/>
    </xf>
    <xf numFmtId="0" fontId="9" fillId="33" borderId="13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3" fillId="0" borderId="27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6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top" wrapText="1"/>
    </xf>
    <xf numFmtId="0" fontId="7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67" bestFit="1" customWidth="1"/>
    <col min="2" max="9" width="3.125" style="67" customWidth="1"/>
    <col min="10" max="11" width="9.125" style="67" customWidth="1"/>
    <col min="12" max="12" width="9.125" style="68" customWidth="1"/>
    <col min="13" max="13" width="5.75390625" style="68" customWidth="1"/>
    <col min="14" max="25" width="9.125" style="68" customWidth="1"/>
    <col min="26" max="16384" width="9.125" style="67" customWidth="1"/>
  </cols>
  <sheetData>
    <row r="5" spans="1:9" ht="17.25" customHeight="1">
      <c r="A5" s="69" t="s">
        <v>0</v>
      </c>
      <c r="B5" s="70" t="str">
        <f>LEFT(Заполнить!B4,1)</f>
        <v>3</v>
      </c>
      <c r="C5" s="70" t="str">
        <f>RIGHT(LEFT(Заполнить!$B$4,2),1)</f>
        <v>8</v>
      </c>
      <c r="D5" s="70" t="str">
        <f>RIGHT(LEFT(Заполнить!$B$4,3),1)</f>
        <v>6</v>
      </c>
      <c r="E5" s="70" t="str">
        <f>RIGHT(LEFT(Заполнить!$B$4,4),1)</f>
        <v>7</v>
      </c>
      <c r="F5" s="70" t="str">
        <f>RIGHT(LEFT(Заполнить!$B$4,5),1)</f>
        <v>4</v>
      </c>
      <c r="G5" s="70" t="str">
        <f>RIGHT(LEFT(Заполнить!$B$4,6),1)</f>
        <v>0</v>
      </c>
      <c r="H5" s="70" t="str">
        <f>RIGHT(LEFT(Заполнить!$B$4,7),1)</f>
        <v>8</v>
      </c>
      <c r="I5" s="70" t="str">
        <f>RIGHT(Заполнить!$B$4,1)</f>
        <v>5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1">
      <selection activeCell="K28" sqref="K28"/>
    </sheetView>
  </sheetViews>
  <sheetFormatPr defaultColWidth="9.00390625" defaultRowHeight="12.75"/>
  <cols>
    <col min="1" max="1" width="9.125" style="1" customWidth="1"/>
    <col min="2" max="2" width="26.00390625" style="1" customWidth="1"/>
    <col min="3" max="3" width="12.375" style="1" customWidth="1"/>
    <col min="4" max="4" width="9.125" style="1" customWidth="1"/>
    <col min="5" max="5" width="19.25390625" style="1" customWidth="1"/>
    <col min="6" max="16384" width="9.125" style="1" customWidth="1"/>
  </cols>
  <sheetData>
    <row r="1" spans="9:10" ht="12.75">
      <c r="I1" s="52" t="s">
        <v>45</v>
      </c>
      <c r="J1" s="2"/>
    </row>
    <row r="2" spans="1:10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  <c r="D2" s="254"/>
      <c r="I2" s="52" t="s">
        <v>46</v>
      </c>
      <c r="J2" s="2"/>
    </row>
    <row r="3" spans="1:10" ht="12.75">
      <c r="A3" s="233" t="s">
        <v>47</v>
      </c>
      <c r="B3" s="233"/>
      <c r="C3" s="233"/>
      <c r="D3" s="233"/>
      <c r="I3" s="52" t="s">
        <v>98</v>
      </c>
      <c r="J3" s="2"/>
    </row>
    <row r="4" ht="12.75"/>
    <row r="5" ht="12.75"/>
    <row r="6" spans="1:12" ht="15.75">
      <c r="A6" s="245" t="s">
        <v>93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ht="18.75">
      <c r="A7" s="245" t="s">
        <v>94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12" ht="12.75">
      <c r="A8" s="249" t="s">
        <v>95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s="30" customFormat="1" ht="12.75">
      <c r="A9" s="298" t="str">
        <f>Заполнить!$B$6</f>
        <v>«27» серпня 2020 р.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</row>
    <row r="10" spans="1:12" ht="12.75">
      <c r="A10" s="249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2" ht="12.75">
      <c r="A12" s="1" t="str">
        <f>CONCATENATE("На підставі розпорядчого документа від ",Заполнить!B5,"  проведено інвентаризацію фактичної наявності  ")</f>
        <v>На підставі розпорядчого документа від «27» серпня 2020 р. рішення  Баришівської районної ради №1063-57-07  проведено інвентаризацію фактичної наявності  </v>
      </c>
    </row>
    <row r="13" ht="12.75">
      <c r="A13" s="1" t="s">
        <v>96</v>
      </c>
    </row>
    <row r="14" spans="1:12" ht="26.25" customHeight="1">
      <c r="A14" s="228" t="s">
        <v>92</v>
      </c>
      <c r="B14" s="228" t="s">
        <v>88</v>
      </c>
      <c r="C14" s="228" t="s">
        <v>89</v>
      </c>
      <c r="D14" s="228" t="s">
        <v>75</v>
      </c>
      <c r="E14" s="228" t="s">
        <v>90</v>
      </c>
      <c r="F14" s="228" t="s">
        <v>10</v>
      </c>
      <c r="G14" s="228"/>
      <c r="H14" s="228"/>
      <c r="I14" s="228" t="s">
        <v>82</v>
      </c>
      <c r="J14" s="228"/>
      <c r="K14" s="228"/>
      <c r="L14" s="228"/>
    </row>
    <row r="15" spans="1:12" ht="12.7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28"/>
      <c r="B16" s="228"/>
      <c r="C16" s="228"/>
      <c r="D16" s="228"/>
      <c r="E16" s="228"/>
      <c r="F16" s="228"/>
      <c r="G16" s="228"/>
      <c r="H16" s="228"/>
      <c r="I16" s="228" t="s">
        <v>83</v>
      </c>
      <c r="J16" s="228"/>
      <c r="K16" s="228" t="s">
        <v>84</v>
      </c>
      <c r="L16" s="228"/>
    </row>
    <row r="17" spans="1:12" ht="51.75" customHeight="1">
      <c r="A17" s="228"/>
      <c r="B17" s="228"/>
      <c r="C17" s="228"/>
      <c r="D17" s="228"/>
      <c r="E17" s="228"/>
      <c r="F17" s="229" t="s">
        <v>91</v>
      </c>
      <c r="G17" s="229" t="s">
        <v>14</v>
      </c>
      <c r="H17" s="229" t="s">
        <v>15</v>
      </c>
      <c r="I17" s="229" t="s">
        <v>16</v>
      </c>
      <c r="J17" s="229" t="s">
        <v>56</v>
      </c>
      <c r="K17" s="229" t="s">
        <v>85</v>
      </c>
      <c r="L17" s="229" t="s">
        <v>56</v>
      </c>
    </row>
    <row r="18" spans="1:12" ht="12.75">
      <c r="A18" s="228"/>
      <c r="B18" s="228"/>
      <c r="C18" s="228"/>
      <c r="D18" s="228"/>
      <c r="E18" s="228"/>
      <c r="F18" s="229"/>
      <c r="G18" s="229"/>
      <c r="H18" s="229"/>
      <c r="I18" s="229"/>
      <c r="J18" s="229"/>
      <c r="K18" s="229"/>
      <c r="L18" s="229"/>
    </row>
    <row r="19" spans="1:12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</row>
    <row r="20" spans="1:12" ht="15.75">
      <c r="A20" s="35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.75">
      <c r="A21" s="35" t="s">
        <v>86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.75">
      <c r="A22" s="300" t="s">
        <v>87</v>
      </c>
      <c r="B22" s="300"/>
      <c r="C22" s="37" t="s">
        <v>22</v>
      </c>
      <c r="D22" s="37" t="s">
        <v>22</v>
      </c>
      <c r="E22" s="37" t="s">
        <v>22</v>
      </c>
      <c r="F22" s="37" t="s">
        <v>22</v>
      </c>
      <c r="G22" s="37" t="s">
        <v>22</v>
      </c>
      <c r="H22" s="37" t="s">
        <v>22</v>
      </c>
      <c r="I22" s="42"/>
      <c r="J22" s="42"/>
      <c r="K22" s="42"/>
      <c r="L22" s="42"/>
    </row>
    <row r="24" spans="1:8" ht="15.75">
      <c r="A24" s="1" t="s">
        <v>499</v>
      </c>
      <c r="D24" s="25"/>
      <c r="F24" s="301" t="s">
        <v>583</v>
      </c>
      <c r="G24" s="301"/>
      <c r="H24" s="301"/>
    </row>
    <row r="25" spans="1:8" ht="12.75">
      <c r="A25" s="1" t="s">
        <v>33</v>
      </c>
      <c r="D25" s="95" t="s">
        <v>8</v>
      </c>
      <c r="F25" s="239" t="s">
        <v>48</v>
      </c>
      <c r="G25" s="239"/>
      <c r="H25" s="239"/>
    </row>
    <row r="26" spans="1:8" ht="12.75">
      <c r="A26" s="161"/>
      <c r="B26" s="161"/>
      <c r="C26" s="161"/>
      <c r="D26" s="161"/>
      <c r="E26" s="161"/>
      <c r="F26" s="161"/>
      <c r="G26" s="161"/>
      <c r="H26" s="161"/>
    </row>
    <row r="27" spans="1:8" ht="15.75">
      <c r="A27" s="163" t="s">
        <v>137</v>
      </c>
      <c r="B27" s="164"/>
      <c r="C27" s="161"/>
      <c r="D27" s="175"/>
      <c r="E27" s="161"/>
      <c r="F27" s="237" t="str">
        <f>Заполнить!$H$12</f>
        <v>С.І. Богдан</v>
      </c>
      <c r="G27" s="237"/>
      <c r="H27" s="237"/>
    </row>
    <row r="28" spans="1:8" ht="12.75">
      <c r="A28" s="176"/>
      <c r="B28" s="164"/>
      <c r="C28" s="161"/>
      <c r="D28" s="168" t="s">
        <v>8</v>
      </c>
      <c r="E28" s="161"/>
      <c r="F28" s="235" t="s">
        <v>48</v>
      </c>
      <c r="G28" s="235"/>
      <c r="H28" s="235"/>
    </row>
    <row r="29" spans="1:8" ht="15.75">
      <c r="A29" s="163" t="s">
        <v>138</v>
      </c>
      <c r="B29" s="164"/>
      <c r="C29" s="161"/>
      <c r="D29" s="175"/>
      <c r="E29" s="161"/>
      <c r="F29" s="237" t="str">
        <f>Заполнить!$H$13</f>
        <v>М.О. Лукяненко </v>
      </c>
      <c r="G29" s="237"/>
      <c r="H29" s="237"/>
    </row>
    <row r="30" spans="1:8" ht="12.75">
      <c r="A30" s="164"/>
      <c r="B30" s="164"/>
      <c r="C30" s="161"/>
      <c r="D30" s="168" t="s">
        <v>8</v>
      </c>
      <c r="E30" s="161"/>
      <c r="F30" s="235" t="s">
        <v>48</v>
      </c>
      <c r="G30" s="235"/>
      <c r="H30" s="235"/>
    </row>
    <row r="31" spans="1:8" ht="15.75">
      <c r="A31" s="164"/>
      <c r="B31" s="164"/>
      <c r="C31" s="161"/>
      <c r="D31" s="175"/>
      <c r="E31" s="161"/>
      <c r="F31" s="237" t="str">
        <f>Заполнить!$H$14</f>
        <v>Ю.А. Шовть</v>
      </c>
      <c r="G31" s="237"/>
      <c r="H31" s="237"/>
    </row>
    <row r="32" spans="1:8" ht="12.75">
      <c r="A32" s="164"/>
      <c r="B32" s="164"/>
      <c r="C32" s="161"/>
      <c r="D32" s="168" t="s">
        <v>8</v>
      </c>
      <c r="E32" s="161"/>
      <c r="F32" s="235" t="s">
        <v>48</v>
      </c>
      <c r="G32" s="235"/>
      <c r="H32" s="235"/>
    </row>
    <row r="33" spans="1:8" ht="15.75">
      <c r="A33" s="164"/>
      <c r="B33" s="164"/>
      <c r="C33" s="161"/>
      <c r="D33" s="175"/>
      <c r="E33" s="161"/>
      <c r="F33" s="237" t="str">
        <f>Заполнить!$H$15</f>
        <v>Т.М. Дибка</v>
      </c>
      <c r="G33" s="237"/>
      <c r="H33" s="237"/>
    </row>
    <row r="34" spans="1:8" ht="12.75">
      <c r="A34" s="164"/>
      <c r="B34" s="164"/>
      <c r="C34" s="161"/>
      <c r="D34" s="168" t="s">
        <v>8</v>
      </c>
      <c r="E34" s="161"/>
      <c r="F34" s="235" t="s">
        <v>48</v>
      </c>
      <c r="G34" s="235"/>
      <c r="H34" s="235"/>
    </row>
    <row r="35" spans="1:8" ht="15.75">
      <c r="A35" s="164"/>
      <c r="B35" s="164"/>
      <c r="C35" s="161"/>
      <c r="D35" s="175"/>
      <c r="E35" s="161"/>
      <c r="F35" s="237" t="str">
        <f>Заполнить!$H$16</f>
        <v>Ю.Г. Шуляк</v>
      </c>
      <c r="G35" s="237"/>
      <c r="H35" s="237"/>
    </row>
    <row r="36" spans="1:8" ht="12.75">
      <c r="A36" s="164"/>
      <c r="B36" s="164"/>
      <c r="C36" s="161"/>
      <c r="D36" s="168" t="s">
        <v>8</v>
      </c>
      <c r="E36" s="161"/>
      <c r="F36" s="235" t="s">
        <v>48</v>
      </c>
      <c r="G36" s="235"/>
      <c r="H36" s="235"/>
    </row>
    <row r="37" spans="1:8" ht="15.75" hidden="1">
      <c r="A37" s="161"/>
      <c r="B37" s="161"/>
      <c r="C37" s="161"/>
      <c r="D37" s="175"/>
      <c r="E37" s="161"/>
      <c r="F37" s="237" t="str">
        <f>Заполнить!$H$17</f>
        <v>О.О. Масловцева</v>
      </c>
      <c r="G37" s="237"/>
      <c r="H37" s="237"/>
    </row>
    <row r="38" spans="4:8" ht="12.75" hidden="1">
      <c r="D38" s="168" t="s">
        <v>8</v>
      </c>
      <c r="E38" s="161"/>
      <c r="F38" s="235" t="s">
        <v>48</v>
      </c>
      <c r="G38" s="235"/>
      <c r="H38" s="235"/>
    </row>
    <row r="39" spans="4:8" ht="15.75" hidden="1">
      <c r="D39" s="175"/>
      <c r="E39" s="161"/>
      <c r="F39" s="237" t="str">
        <f>Заполнить!$H$18</f>
        <v>Н.М. Ліберацька</v>
      </c>
      <c r="G39" s="237"/>
      <c r="H39" s="237"/>
    </row>
    <row r="40" spans="4:8" ht="12.75" hidden="1">
      <c r="D40" s="168" t="s">
        <v>8</v>
      </c>
      <c r="E40" s="161"/>
      <c r="F40" s="235" t="s">
        <v>48</v>
      </c>
      <c r="G40" s="235"/>
      <c r="H40" s="235"/>
    </row>
    <row r="41" spans="4:8" ht="15.75" hidden="1">
      <c r="D41" s="175"/>
      <c r="E41" s="161"/>
      <c r="F41" s="237">
        <f>Заполнить!$H$19</f>
        <v>0</v>
      </c>
      <c r="G41" s="237"/>
      <c r="H41" s="237"/>
    </row>
    <row r="42" spans="4:8" ht="12.75" hidden="1">
      <c r="D42" s="168" t="s">
        <v>8</v>
      </c>
      <c r="E42" s="161"/>
      <c r="F42" s="235" t="s">
        <v>48</v>
      </c>
      <c r="G42" s="235"/>
      <c r="H42" s="235"/>
    </row>
    <row r="43" spans="4:8" ht="15.75" hidden="1">
      <c r="D43" s="175"/>
      <c r="E43" s="161"/>
      <c r="F43" s="237">
        <f>Заполнить!$H$20</f>
        <v>0</v>
      </c>
      <c r="G43" s="237"/>
      <c r="H43" s="237"/>
    </row>
    <row r="44" spans="4:8" ht="12.75" hidden="1">
      <c r="D44" s="168" t="s">
        <v>8</v>
      </c>
      <c r="E44" s="161"/>
      <c r="F44" s="235" t="s">
        <v>48</v>
      </c>
      <c r="G44" s="235"/>
      <c r="H44" s="235"/>
    </row>
    <row r="45" spans="4:8" ht="15.75" hidden="1">
      <c r="D45" s="175"/>
      <c r="E45" s="161"/>
      <c r="F45" s="237">
        <f>Заполнить!$H$21</f>
        <v>0</v>
      </c>
      <c r="G45" s="237"/>
      <c r="H45" s="237"/>
    </row>
    <row r="46" spans="4:8" ht="12.75" hidden="1">
      <c r="D46" s="168" t="s">
        <v>8</v>
      </c>
      <c r="E46" s="161"/>
      <c r="F46" s="235" t="s">
        <v>48</v>
      </c>
      <c r="G46" s="235"/>
      <c r="H46" s="235"/>
    </row>
    <row r="47" spans="4:8" ht="15.75" hidden="1">
      <c r="D47" s="175"/>
      <c r="E47" s="161"/>
      <c r="F47" s="237">
        <f>Заполнить!$H$22</f>
        <v>0</v>
      </c>
      <c r="G47" s="237"/>
      <c r="H47" s="237"/>
    </row>
    <row r="48" spans="4:8" ht="12.75" hidden="1">
      <c r="D48" s="168" t="s">
        <v>8</v>
      </c>
      <c r="E48" s="161"/>
      <c r="F48" s="235" t="s">
        <v>48</v>
      </c>
      <c r="G48" s="235"/>
      <c r="H48" s="235"/>
    </row>
    <row r="49" spans="4:8" ht="15.75" hidden="1">
      <c r="D49" s="175"/>
      <c r="E49" s="161"/>
      <c r="F49" s="237">
        <f>Заполнить!$H$23</f>
        <v>0</v>
      </c>
      <c r="G49" s="237"/>
      <c r="H49" s="237"/>
    </row>
    <row r="50" spans="4:8" ht="12.75" hidden="1">
      <c r="D50" s="168" t="s">
        <v>8</v>
      </c>
      <c r="E50" s="161"/>
      <c r="F50" s="235" t="s">
        <v>48</v>
      </c>
      <c r="G50" s="235"/>
      <c r="H50" s="235"/>
    </row>
    <row r="51" spans="4:8" ht="15.75" hidden="1">
      <c r="D51" s="175"/>
      <c r="E51" s="161"/>
      <c r="F51" s="237">
        <f>Заполнить!$H$24</f>
        <v>0</v>
      </c>
      <c r="G51" s="237"/>
      <c r="H51" s="237"/>
    </row>
    <row r="52" spans="4:8" ht="12.75" hidden="1">
      <c r="D52" s="168" t="s">
        <v>8</v>
      </c>
      <c r="E52" s="161"/>
      <c r="F52" s="235" t="s">
        <v>48</v>
      </c>
      <c r="G52" s="235"/>
      <c r="H52" s="235"/>
    </row>
    <row r="53" spans="4:8" ht="15.75" hidden="1">
      <c r="D53" s="175"/>
      <c r="E53" s="161"/>
      <c r="F53" s="237">
        <f>Заполнить!$H$25</f>
        <v>0</v>
      </c>
      <c r="G53" s="237"/>
      <c r="H53" s="237"/>
    </row>
    <row r="54" spans="4:8" ht="12.75" hidden="1">
      <c r="D54" s="168" t="s">
        <v>8</v>
      </c>
      <c r="E54" s="161"/>
      <c r="F54" s="235" t="s">
        <v>48</v>
      </c>
      <c r="G54" s="235"/>
      <c r="H54" s="235"/>
    </row>
    <row r="55" spans="4:8" ht="15.75" hidden="1">
      <c r="D55" s="175"/>
      <c r="E55" s="161"/>
      <c r="F55" s="237">
        <f>Заполнить!$H$26</f>
        <v>0</v>
      </c>
      <c r="G55" s="237"/>
      <c r="H55" s="237"/>
    </row>
    <row r="56" spans="4:8" ht="12.75" hidden="1">
      <c r="D56" s="168" t="s">
        <v>8</v>
      </c>
      <c r="E56" s="161"/>
      <c r="F56" s="235" t="s">
        <v>48</v>
      </c>
      <c r="G56" s="235"/>
      <c r="H56" s="235"/>
    </row>
    <row r="57" spans="1:2" ht="12.75">
      <c r="A57" s="25"/>
      <c r="B57" s="25"/>
    </row>
    <row r="58" ht="18.75">
      <c r="A58" s="22" t="s">
        <v>97</v>
      </c>
    </row>
  </sheetData>
  <sheetProtection/>
  <mergeCells count="56">
    <mergeCell ref="F53:H53"/>
    <mergeCell ref="F54:H54"/>
    <mergeCell ref="F44:H44"/>
    <mergeCell ref="F45:H45"/>
    <mergeCell ref="F46:H46"/>
    <mergeCell ref="F47:H47"/>
    <mergeCell ref="F55:H55"/>
    <mergeCell ref="F56:H56"/>
    <mergeCell ref="F49:H49"/>
    <mergeCell ref="F50:H50"/>
    <mergeCell ref="F51:H51"/>
    <mergeCell ref="F52:H52"/>
    <mergeCell ref="F31:H31"/>
    <mergeCell ref="F32:H32"/>
    <mergeCell ref="F48:H48"/>
    <mergeCell ref="F37:H37"/>
    <mergeCell ref="F38:H38"/>
    <mergeCell ref="F39:H39"/>
    <mergeCell ref="F40:H40"/>
    <mergeCell ref="F41:H41"/>
    <mergeCell ref="F42:H42"/>
    <mergeCell ref="F43:H43"/>
    <mergeCell ref="F33:H33"/>
    <mergeCell ref="F34:H34"/>
    <mergeCell ref="F35:H35"/>
    <mergeCell ref="F36:H36"/>
    <mergeCell ref="F24:H24"/>
    <mergeCell ref="F25:H25"/>
    <mergeCell ref="F27:H27"/>
    <mergeCell ref="F28:H28"/>
    <mergeCell ref="F29:H29"/>
    <mergeCell ref="F30:H30"/>
    <mergeCell ref="I14:L15"/>
    <mergeCell ref="A9:L9"/>
    <mergeCell ref="A10:L10"/>
    <mergeCell ref="A3:D3"/>
    <mergeCell ref="D14:D18"/>
    <mergeCell ref="F14:H16"/>
    <mergeCell ref="I16:J16"/>
    <mergeCell ref="K16:L16"/>
    <mergeCell ref="G17:G18"/>
    <mergeCell ref="H17:H18"/>
    <mergeCell ref="I17:I18"/>
    <mergeCell ref="J17:J18"/>
    <mergeCell ref="K17:K18"/>
    <mergeCell ref="L17:L18"/>
    <mergeCell ref="A2:D2"/>
    <mergeCell ref="A6:L6"/>
    <mergeCell ref="A7:L7"/>
    <mergeCell ref="A8:L8"/>
    <mergeCell ref="A22:B22"/>
    <mergeCell ref="B14:B18"/>
    <mergeCell ref="C14:C18"/>
    <mergeCell ref="E14:E18"/>
    <mergeCell ref="F17:F18"/>
    <mergeCell ref="A14:A18"/>
  </mergeCells>
  <printOptions/>
  <pageMargins left="0.16" right="0.16" top="0.3" bottom="0.18" header="0.3" footer="0.19"/>
  <pageSetup horizontalDpi="600" verticalDpi="600"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7">
      <selection activeCell="F24" sqref="F24:H24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27.00390625" style="1" customWidth="1"/>
    <col min="4" max="4" width="11.25390625" style="1" customWidth="1"/>
    <col min="5" max="5" width="19.75390625" style="1" customWidth="1"/>
    <col min="6" max="6" width="9.125" style="1" customWidth="1"/>
    <col min="7" max="7" width="6.625" style="1" customWidth="1"/>
    <col min="8" max="8" width="10.125" style="1" customWidth="1"/>
    <col min="9" max="9" width="6.625" style="1" customWidth="1"/>
    <col min="10" max="10" width="9.125" style="1" customWidth="1"/>
    <col min="11" max="11" width="6.625" style="1" customWidth="1"/>
    <col min="12" max="12" width="9.125" style="1" customWidth="1"/>
    <col min="13" max="13" width="6.625" style="1" customWidth="1"/>
    <col min="14" max="14" width="9.125" style="1" customWidth="1"/>
    <col min="15" max="15" width="6.625" style="1" customWidth="1"/>
    <col min="16" max="16" width="9.125" style="1" customWidth="1"/>
    <col min="17" max="17" width="6.625" style="1" customWidth="1"/>
    <col min="18" max="16384" width="9.125" style="1" customWidth="1"/>
  </cols>
  <sheetData>
    <row r="1" ht="12.75">
      <c r="O1" s="52" t="s">
        <v>45</v>
      </c>
    </row>
    <row r="2" spans="1:15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  <c r="D2" s="254"/>
      <c r="E2" s="254"/>
      <c r="F2" s="254"/>
      <c r="O2" s="52" t="s">
        <v>46</v>
      </c>
    </row>
    <row r="3" spans="1:15" ht="12.75">
      <c r="A3" s="268" t="s">
        <v>47</v>
      </c>
      <c r="B3" s="268"/>
      <c r="C3" s="268"/>
      <c r="D3" s="268"/>
      <c r="E3" s="268"/>
      <c r="F3" s="268"/>
      <c r="O3" s="52" t="s">
        <v>98</v>
      </c>
    </row>
    <row r="4" ht="12.75"/>
    <row r="5" ht="12.75"/>
    <row r="6" ht="12.75"/>
    <row r="7" spans="1:18" ht="21" customHeight="1">
      <c r="A7" s="302" t="s">
        <v>112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</row>
    <row r="8" spans="1:18" ht="21.75">
      <c r="A8" s="303" t="s">
        <v>113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</row>
    <row r="10" spans="1:18" ht="12.75" customHeight="1">
      <c r="A10" s="277" t="str">
        <f>Заполнить!$B$6</f>
        <v>«27» серпня 2020 р.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</row>
    <row r="11" spans="1:18" ht="12.75">
      <c r="A11" s="249" t="s">
        <v>64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</row>
    <row r="13" ht="15.75">
      <c r="A13" s="6" t="str">
        <f>CONCATENATE("На підставі розпорядчого документа від ",Заполнить!B5,"  проведено інвентаризацію фактичної наявності запасів, ")</f>
        <v>На підставі розпорядчого документа від «27» серпня 2020 р. рішення  Баришівської районної ради №1063-57-07  проведено інвентаризацію фактичної наявності запасів, </v>
      </c>
    </row>
    <row r="14" ht="15.75">
      <c r="A14" s="4" t="s">
        <v>111</v>
      </c>
    </row>
    <row r="15" spans="1:18" ht="75" customHeight="1">
      <c r="A15" s="305" t="s">
        <v>109</v>
      </c>
      <c r="B15" s="305" t="s">
        <v>99</v>
      </c>
      <c r="C15" s="305" t="s">
        <v>50</v>
      </c>
      <c r="D15" s="305"/>
      <c r="E15" s="264" t="s">
        <v>100</v>
      </c>
      <c r="F15" s="304" t="s">
        <v>101</v>
      </c>
      <c r="G15" s="305" t="s">
        <v>82</v>
      </c>
      <c r="H15" s="305"/>
      <c r="I15" s="305"/>
      <c r="J15" s="305"/>
      <c r="K15" s="305" t="s">
        <v>102</v>
      </c>
      <c r="L15" s="305"/>
      <c r="M15" s="305"/>
      <c r="N15" s="305"/>
      <c r="O15" s="305" t="s">
        <v>103</v>
      </c>
      <c r="P15" s="305"/>
      <c r="Q15" s="305" t="s">
        <v>104</v>
      </c>
      <c r="R15" s="305"/>
    </row>
    <row r="16" spans="1:18" ht="30.75" customHeight="1">
      <c r="A16" s="305"/>
      <c r="B16" s="305"/>
      <c r="C16" s="305" t="s">
        <v>105</v>
      </c>
      <c r="D16" s="305" t="s">
        <v>110</v>
      </c>
      <c r="E16" s="306"/>
      <c r="F16" s="304"/>
      <c r="G16" s="305" t="s">
        <v>83</v>
      </c>
      <c r="H16" s="305"/>
      <c r="I16" s="228" t="s">
        <v>84</v>
      </c>
      <c r="J16" s="228"/>
      <c r="K16" s="305" t="s">
        <v>106</v>
      </c>
      <c r="L16" s="305"/>
      <c r="M16" s="305" t="s">
        <v>107</v>
      </c>
      <c r="N16" s="305"/>
      <c r="O16" s="304" t="s">
        <v>16</v>
      </c>
      <c r="P16" s="304" t="s">
        <v>56</v>
      </c>
      <c r="Q16" s="304" t="s">
        <v>16</v>
      </c>
      <c r="R16" s="304" t="s">
        <v>56</v>
      </c>
    </row>
    <row r="17" spans="1:18" ht="12.75">
      <c r="A17" s="305"/>
      <c r="B17" s="305"/>
      <c r="C17" s="305"/>
      <c r="D17" s="305"/>
      <c r="E17" s="306"/>
      <c r="F17" s="304"/>
      <c r="G17" s="305"/>
      <c r="H17" s="305"/>
      <c r="I17" s="228"/>
      <c r="J17" s="228"/>
      <c r="K17" s="305"/>
      <c r="L17" s="305"/>
      <c r="M17" s="305"/>
      <c r="N17" s="305"/>
      <c r="O17" s="304"/>
      <c r="P17" s="304"/>
      <c r="Q17" s="304"/>
      <c r="R17" s="304"/>
    </row>
    <row r="18" spans="1:18" ht="51.75" customHeight="1">
      <c r="A18" s="305"/>
      <c r="B18" s="305"/>
      <c r="C18" s="305"/>
      <c r="D18" s="305"/>
      <c r="E18" s="265"/>
      <c r="F18" s="304"/>
      <c r="G18" s="59" t="s">
        <v>16</v>
      </c>
      <c r="H18" s="59" t="s">
        <v>56</v>
      </c>
      <c r="I18" s="59" t="s">
        <v>16</v>
      </c>
      <c r="J18" s="59" t="s">
        <v>56</v>
      </c>
      <c r="K18" s="59" t="s">
        <v>16</v>
      </c>
      <c r="L18" s="59" t="s">
        <v>56</v>
      </c>
      <c r="M18" s="59" t="s">
        <v>16</v>
      </c>
      <c r="N18" s="59" t="s">
        <v>56</v>
      </c>
      <c r="O18" s="304"/>
      <c r="P18" s="304"/>
      <c r="Q18" s="304"/>
      <c r="R18" s="304"/>
    </row>
    <row r="19" spans="1:18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  <c r="M19" s="55">
        <v>13</v>
      </c>
      <c r="N19" s="55">
        <v>14</v>
      </c>
      <c r="O19" s="55">
        <v>15</v>
      </c>
      <c r="P19" s="55">
        <v>16</v>
      </c>
      <c r="Q19" s="55">
        <v>17</v>
      </c>
      <c r="R19" s="55">
        <v>18</v>
      </c>
    </row>
    <row r="20" spans="1:18" ht="15">
      <c r="A20" s="58">
        <v>1</v>
      </c>
      <c r="B20" s="58"/>
      <c r="C20" s="58"/>
      <c r="D20" s="55"/>
      <c r="E20" s="55"/>
      <c r="F20" s="55"/>
      <c r="G20" s="103"/>
      <c r="H20" s="104"/>
      <c r="I20" s="103"/>
      <c r="J20" s="104"/>
      <c r="K20" s="103"/>
      <c r="L20" s="104"/>
      <c r="M20" s="103"/>
      <c r="N20" s="104"/>
      <c r="O20" s="103"/>
      <c r="P20" s="104"/>
      <c r="Q20" s="103"/>
      <c r="R20" s="104"/>
    </row>
    <row r="21" spans="1:18" ht="14.25">
      <c r="A21" s="55" t="s">
        <v>108</v>
      </c>
      <c r="B21" s="55"/>
      <c r="C21" s="55"/>
      <c r="D21" s="55"/>
      <c r="E21" s="55"/>
      <c r="F21" s="55"/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</row>
    <row r="22" spans="1:18" ht="14.25">
      <c r="A22" s="307" t="s">
        <v>87</v>
      </c>
      <c r="B22" s="307"/>
      <c r="C22" s="307"/>
      <c r="D22" s="55" t="s">
        <v>22</v>
      </c>
      <c r="E22" s="55"/>
      <c r="F22" s="55" t="s">
        <v>22</v>
      </c>
      <c r="G22" s="103">
        <f>SUM(G20:G21)</f>
        <v>0</v>
      </c>
      <c r="H22" s="104">
        <f aca="true" t="shared" si="0" ref="H22:R22">SUM(H20:H21)</f>
        <v>0</v>
      </c>
      <c r="I22" s="103">
        <f t="shared" si="0"/>
        <v>0</v>
      </c>
      <c r="J22" s="104">
        <f t="shared" si="0"/>
        <v>0</v>
      </c>
      <c r="K22" s="103">
        <f t="shared" si="0"/>
        <v>0</v>
      </c>
      <c r="L22" s="104">
        <f t="shared" si="0"/>
        <v>0</v>
      </c>
      <c r="M22" s="103">
        <f t="shared" si="0"/>
        <v>0</v>
      </c>
      <c r="N22" s="104">
        <f t="shared" si="0"/>
        <v>0</v>
      </c>
      <c r="O22" s="103">
        <f t="shared" si="0"/>
        <v>0</v>
      </c>
      <c r="P22" s="104">
        <f t="shared" si="0"/>
        <v>0</v>
      </c>
      <c r="Q22" s="103">
        <f t="shared" si="0"/>
        <v>0</v>
      </c>
      <c r="R22" s="104">
        <f t="shared" si="0"/>
        <v>0</v>
      </c>
    </row>
    <row r="24" spans="1:8" ht="12.75">
      <c r="A24" s="1" t="s">
        <v>223</v>
      </c>
      <c r="D24" s="25"/>
      <c r="F24" s="252" t="s">
        <v>583</v>
      </c>
      <c r="G24" s="252"/>
      <c r="H24" s="252"/>
    </row>
    <row r="25" spans="1:8" ht="12.75">
      <c r="A25" s="1" t="s">
        <v>33</v>
      </c>
      <c r="D25" s="95" t="s">
        <v>8</v>
      </c>
      <c r="F25" s="298" t="s">
        <v>48</v>
      </c>
      <c r="G25" s="298"/>
      <c r="H25" s="298"/>
    </row>
    <row r="27" spans="1:8" ht="15.75">
      <c r="A27" s="163" t="s">
        <v>137</v>
      </c>
      <c r="B27" s="164"/>
      <c r="C27" s="161"/>
      <c r="D27" s="175"/>
      <c r="E27" s="161"/>
      <c r="F27" s="237" t="str">
        <f>Заполнить!$H$12</f>
        <v>С.І. Богдан</v>
      </c>
      <c r="G27" s="237"/>
      <c r="H27" s="237"/>
    </row>
    <row r="28" spans="1:8" ht="12.75">
      <c r="A28" s="176"/>
      <c r="B28" s="164"/>
      <c r="C28" s="161"/>
      <c r="D28" s="168" t="s">
        <v>8</v>
      </c>
      <c r="E28" s="161"/>
      <c r="F28" s="235" t="s">
        <v>48</v>
      </c>
      <c r="G28" s="235"/>
      <c r="H28" s="235"/>
    </row>
    <row r="29" spans="1:8" ht="15.75">
      <c r="A29" s="163" t="s">
        <v>138</v>
      </c>
      <c r="B29" s="164"/>
      <c r="C29" s="161"/>
      <c r="D29" s="175"/>
      <c r="E29" s="161"/>
      <c r="F29" s="237" t="str">
        <f>Заполнить!$H$13</f>
        <v>М.О. Лукяненко </v>
      </c>
      <c r="G29" s="237"/>
      <c r="H29" s="237"/>
    </row>
    <row r="30" spans="1:8" ht="12.75">
      <c r="A30" s="164"/>
      <c r="B30" s="164"/>
      <c r="C30" s="161"/>
      <c r="D30" s="168" t="s">
        <v>8</v>
      </c>
      <c r="E30" s="161"/>
      <c r="F30" s="235" t="s">
        <v>48</v>
      </c>
      <c r="G30" s="235"/>
      <c r="H30" s="235"/>
    </row>
    <row r="31" spans="1:8" ht="15.75">
      <c r="A31" s="164"/>
      <c r="B31" s="164"/>
      <c r="C31" s="161"/>
      <c r="D31" s="175"/>
      <c r="E31" s="161"/>
      <c r="F31" s="237" t="str">
        <f>Заполнить!$H$14</f>
        <v>Ю.А. Шовть</v>
      </c>
      <c r="G31" s="237"/>
      <c r="H31" s="237"/>
    </row>
    <row r="32" spans="1:8" ht="12.75">
      <c r="A32" s="164"/>
      <c r="B32" s="164"/>
      <c r="C32" s="161"/>
      <c r="D32" s="168" t="s">
        <v>8</v>
      </c>
      <c r="E32" s="161"/>
      <c r="F32" s="235" t="s">
        <v>48</v>
      </c>
      <c r="G32" s="235"/>
      <c r="H32" s="235"/>
    </row>
    <row r="33" spans="1:8" ht="15.75">
      <c r="A33" s="164"/>
      <c r="B33" s="164"/>
      <c r="C33" s="161"/>
      <c r="D33" s="175"/>
      <c r="E33" s="161"/>
      <c r="F33" s="237" t="str">
        <f>Заполнить!$H$15</f>
        <v>Т.М. Дибка</v>
      </c>
      <c r="G33" s="237"/>
      <c r="H33" s="237"/>
    </row>
    <row r="34" spans="1:8" ht="12.75">
      <c r="A34" s="164"/>
      <c r="B34" s="164"/>
      <c r="C34" s="161"/>
      <c r="D34" s="168" t="s">
        <v>8</v>
      </c>
      <c r="E34" s="161"/>
      <c r="F34" s="235" t="s">
        <v>48</v>
      </c>
      <c r="G34" s="235"/>
      <c r="H34" s="235"/>
    </row>
    <row r="35" spans="1:8" ht="15.75">
      <c r="A35" s="164"/>
      <c r="B35" s="164"/>
      <c r="C35" s="161"/>
      <c r="D35" s="175"/>
      <c r="E35" s="161"/>
      <c r="F35" s="237" t="str">
        <f>Заполнить!$H$16</f>
        <v>Ю.Г. Шуляк</v>
      </c>
      <c r="G35" s="237"/>
      <c r="H35" s="237"/>
    </row>
    <row r="36" spans="1:8" ht="12.75">
      <c r="A36" s="164"/>
      <c r="B36" s="164"/>
      <c r="C36" s="161"/>
      <c r="D36" s="168" t="s">
        <v>8</v>
      </c>
      <c r="E36" s="161"/>
      <c r="F36" s="235" t="s">
        <v>48</v>
      </c>
      <c r="G36" s="235"/>
      <c r="H36" s="235"/>
    </row>
    <row r="37" spans="1:8" ht="15.75" hidden="1">
      <c r="A37" s="161"/>
      <c r="B37" s="161"/>
      <c r="C37" s="161"/>
      <c r="D37" s="175"/>
      <c r="E37" s="161"/>
      <c r="F37" s="237" t="str">
        <f>Заполнить!$H$17</f>
        <v>О.О. Масловцева</v>
      </c>
      <c r="G37" s="237"/>
      <c r="H37" s="237"/>
    </row>
    <row r="38" spans="4:8" ht="12.75" hidden="1">
      <c r="D38" s="168" t="s">
        <v>8</v>
      </c>
      <c r="E38" s="161"/>
      <c r="F38" s="235" t="s">
        <v>48</v>
      </c>
      <c r="G38" s="235"/>
      <c r="H38" s="235"/>
    </row>
    <row r="39" spans="4:8" ht="15.75" hidden="1">
      <c r="D39" s="175"/>
      <c r="E39" s="161"/>
      <c r="F39" s="237" t="str">
        <f>Заполнить!$H$18</f>
        <v>Н.М. Ліберацька</v>
      </c>
      <c r="G39" s="237"/>
      <c r="H39" s="237"/>
    </row>
    <row r="40" spans="4:8" ht="12.75" hidden="1">
      <c r="D40" s="168" t="s">
        <v>8</v>
      </c>
      <c r="E40" s="161"/>
      <c r="F40" s="235" t="s">
        <v>48</v>
      </c>
      <c r="G40" s="235"/>
      <c r="H40" s="235"/>
    </row>
    <row r="41" spans="4:8" ht="15.75" hidden="1">
      <c r="D41" s="175"/>
      <c r="E41" s="161"/>
      <c r="F41" s="237">
        <f>Заполнить!$H$19</f>
        <v>0</v>
      </c>
      <c r="G41" s="237"/>
      <c r="H41" s="237"/>
    </row>
    <row r="42" spans="4:8" ht="12.75" hidden="1">
      <c r="D42" s="168" t="s">
        <v>8</v>
      </c>
      <c r="E42" s="161"/>
      <c r="F42" s="235" t="s">
        <v>48</v>
      </c>
      <c r="G42" s="235"/>
      <c r="H42" s="235"/>
    </row>
    <row r="43" spans="4:8" ht="15.75" hidden="1">
      <c r="D43" s="175"/>
      <c r="E43" s="161"/>
      <c r="F43" s="237">
        <f>Заполнить!$H$20</f>
        <v>0</v>
      </c>
      <c r="G43" s="237"/>
      <c r="H43" s="237"/>
    </row>
    <row r="44" spans="4:8" ht="12.75" hidden="1">
      <c r="D44" s="168" t="s">
        <v>8</v>
      </c>
      <c r="E44" s="161"/>
      <c r="F44" s="235" t="s">
        <v>48</v>
      </c>
      <c r="G44" s="235"/>
      <c r="H44" s="235"/>
    </row>
    <row r="45" spans="4:8" ht="15.75" hidden="1">
      <c r="D45" s="175"/>
      <c r="E45" s="161"/>
      <c r="F45" s="237">
        <f>Заполнить!$H$21</f>
        <v>0</v>
      </c>
      <c r="G45" s="237"/>
      <c r="H45" s="237"/>
    </row>
    <row r="46" spans="4:8" ht="12.75" hidden="1">
      <c r="D46" s="168" t="s">
        <v>8</v>
      </c>
      <c r="E46" s="161"/>
      <c r="F46" s="235" t="s">
        <v>48</v>
      </c>
      <c r="G46" s="235"/>
      <c r="H46" s="235"/>
    </row>
    <row r="47" spans="4:8" ht="15.75" hidden="1">
      <c r="D47" s="175"/>
      <c r="E47" s="161"/>
      <c r="F47" s="237">
        <f>Заполнить!$H$22</f>
        <v>0</v>
      </c>
      <c r="G47" s="237"/>
      <c r="H47" s="237"/>
    </row>
    <row r="48" spans="4:8" ht="12.75" hidden="1">
      <c r="D48" s="168" t="s">
        <v>8</v>
      </c>
      <c r="E48" s="161"/>
      <c r="F48" s="235" t="s">
        <v>48</v>
      </c>
      <c r="G48" s="235"/>
      <c r="H48" s="235"/>
    </row>
    <row r="49" spans="4:8" ht="15.75" hidden="1">
      <c r="D49" s="175"/>
      <c r="E49" s="161"/>
      <c r="F49" s="237">
        <f>Заполнить!$H$23</f>
        <v>0</v>
      </c>
      <c r="G49" s="237"/>
      <c r="H49" s="237"/>
    </row>
    <row r="50" spans="4:8" ht="12.75" hidden="1">
      <c r="D50" s="168" t="s">
        <v>8</v>
      </c>
      <c r="E50" s="161"/>
      <c r="F50" s="235" t="s">
        <v>48</v>
      </c>
      <c r="G50" s="235"/>
      <c r="H50" s="235"/>
    </row>
    <row r="51" spans="4:8" ht="15.75" hidden="1">
      <c r="D51" s="175"/>
      <c r="E51" s="161"/>
      <c r="F51" s="237">
        <f>Заполнить!$H$24</f>
        <v>0</v>
      </c>
      <c r="G51" s="237"/>
      <c r="H51" s="237"/>
    </row>
    <row r="52" spans="4:8" ht="12.75" hidden="1">
      <c r="D52" s="168" t="s">
        <v>8</v>
      </c>
      <c r="E52" s="161"/>
      <c r="F52" s="235" t="s">
        <v>48</v>
      </c>
      <c r="G52" s="235"/>
      <c r="H52" s="235"/>
    </row>
    <row r="53" spans="4:8" ht="15.75" hidden="1">
      <c r="D53" s="175"/>
      <c r="E53" s="161"/>
      <c r="F53" s="237">
        <f>Заполнить!$H$25</f>
        <v>0</v>
      </c>
      <c r="G53" s="237"/>
      <c r="H53" s="237"/>
    </row>
    <row r="54" spans="4:8" ht="12.75" hidden="1">
      <c r="D54" s="168" t="s">
        <v>8</v>
      </c>
      <c r="E54" s="161"/>
      <c r="F54" s="235" t="s">
        <v>48</v>
      </c>
      <c r="G54" s="235"/>
      <c r="H54" s="235"/>
    </row>
    <row r="55" spans="4:8" ht="15.75" hidden="1">
      <c r="D55" s="175"/>
      <c r="E55" s="161"/>
      <c r="F55" s="237">
        <f>Заполнить!$H$26</f>
        <v>0</v>
      </c>
      <c r="G55" s="237"/>
      <c r="H55" s="237"/>
    </row>
    <row r="56" spans="4:8" ht="12.75" hidden="1">
      <c r="D56" s="168" t="s">
        <v>8</v>
      </c>
      <c r="E56" s="161"/>
      <c r="F56" s="235" t="s">
        <v>48</v>
      </c>
      <c r="G56" s="235"/>
      <c r="H56" s="235"/>
    </row>
    <row r="57" spans="1:3" ht="12.75">
      <c r="A57" s="25"/>
      <c r="B57" s="25"/>
      <c r="C57" s="25"/>
    </row>
    <row r="58" ht="18.75">
      <c r="A58" s="61" t="s">
        <v>114</v>
      </c>
    </row>
  </sheetData>
  <sheetProtection/>
  <mergeCells count="58">
    <mergeCell ref="F52:H52"/>
    <mergeCell ref="F53:H53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55:H55"/>
    <mergeCell ref="F56:H56"/>
    <mergeCell ref="F45:H45"/>
    <mergeCell ref="F46:H46"/>
    <mergeCell ref="F47:H47"/>
    <mergeCell ref="F48:H48"/>
    <mergeCell ref="F49:H49"/>
    <mergeCell ref="F50:H50"/>
    <mergeCell ref="F54:H54"/>
    <mergeCell ref="F51:H51"/>
    <mergeCell ref="B15:B18"/>
    <mergeCell ref="C15:D15"/>
    <mergeCell ref="E15:E18"/>
    <mergeCell ref="F15:F18"/>
    <mergeCell ref="G15:J15"/>
    <mergeCell ref="A22:C22"/>
    <mergeCell ref="F32:H32"/>
    <mergeCell ref="F25:H25"/>
    <mergeCell ref="F24:H24"/>
    <mergeCell ref="F27:H27"/>
    <mergeCell ref="F28:H28"/>
    <mergeCell ref="F29:H29"/>
    <mergeCell ref="F30:H30"/>
    <mergeCell ref="F31:H31"/>
    <mergeCell ref="O15:P15"/>
    <mergeCell ref="Q15:R15"/>
    <mergeCell ref="C16:C18"/>
    <mergeCell ref="G16:H17"/>
    <mergeCell ref="I16:J17"/>
    <mergeCell ref="K16:L17"/>
    <mergeCell ref="M16:N17"/>
    <mergeCell ref="O16:O18"/>
    <mergeCell ref="P16:P18"/>
    <mergeCell ref="Q16:Q18"/>
    <mergeCell ref="A7:R7"/>
    <mergeCell ref="A8:R8"/>
    <mergeCell ref="A2:F2"/>
    <mergeCell ref="A3:F3"/>
    <mergeCell ref="R16:R18"/>
    <mergeCell ref="A15:A18"/>
    <mergeCell ref="D16:D18"/>
    <mergeCell ref="A10:R10"/>
    <mergeCell ref="A11:R11"/>
    <mergeCell ref="K15:N15"/>
  </mergeCells>
  <printOptions/>
  <pageMargins left="0.16" right="0.16" top="0.44" bottom="0.31" header="0.3" footer="0.3"/>
  <pageSetup orientation="landscape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">
      <selection activeCell="A48" sqref="A48:IV49"/>
    </sheetView>
  </sheetViews>
  <sheetFormatPr defaultColWidth="9.00390625" defaultRowHeight="12.75"/>
  <cols>
    <col min="1" max="1" width="5.125" style="1" customWidth="1"/>
    <col min="2" max="2" width="13.125" style="1" customWidth="1"/>
    <col min="3" max="7" width="6.75390625" style="1" customWidth="1"/>
    <col min="8" max="9" width="12.375" style="1" customWidth="1"/>
    <col min="10" max="10" width="13.625" style="1" customWidth="1"/>
    <col min="11" max="11" width="11.75390625" style="1" customWidth="1"/>
    <col min="12" max="16384" width="9.125" style="1" customWidth="1"/>
  </cols>
  <sheetData>
    <row r="1" ht="12.75"/>
    <row r="2" spans="1:9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  <c r="D2" s="254"/>
      <c r="E2" s="254"/>
      <c r="F2" s="254"/>
      <c r="G2" s="254"/>
      <c r="I2" s="52" t="s">
        <v>45</v>
      </c>
    </row>
    <row r="3" spans="1:9" ht="12.75">
      <c r="A3" s="239" t="s">
        <v>47</v>
      </c>
      <c r="B3" s="239"/>
      <c r="C3" s="239"/>
      <c r="D3" s="239"/>
      <c r="E3" s="239"/>
      <c r="F3" s="239"/>
      <c r="G3" s="239"/>
      <c r="I3" s="52" t="s">
        <v>46</v>
      </c>
    </row>
    <row r="4" ht="12.75">
      <c r="I4" s="52" t="s">
        <v>98</v>
      </c>
    </row>
    <row r="5" ht="12.75"/>
    <row r="7" spans="1:11" ht="15.75" customHeight="1">
      <c r="A7" s="303" t="s">
        <v>121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</row>
    <row r="8" spans="1:11" ht="21.75">
      <c r="A8" s="303" t="s">
        <v>122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 customHeight="1">
      <c r="A9" s="277" t="str">
        <f>Заполнить!$B$6</f>
        <v>«27» серпня 2020 р.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11" ht="12.75">
      <c r="A10" s="249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</row>
    <row r="11" spans="1:11" ht="18.75" customHeight="1">
      <c r="A11" s="246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>На підставі розпорядчого документа від «27» серпня 2020 р. рішення  Баришівської районної ради №1063-57-07 проведено інвентаризацію грошових коштів, які обліковуються на субрахунку(ах) 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11" ht="17.2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</row>
    <row r="13" spans="1:11" ht="15.75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</row>
    <row r="14" spans="1:11" ht="15.75" customHeight="1">
      <c r="A14" s="239" t="s">
        <v>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ht="15.75">
      <c r="A15" s="4" t="str">
        <f>CONCATENATE("станом на ",Заполнить!$B$7)</f>
        <v>станом на «27»серпня 2020 р.</v>
      </c>
    </row>
    <row r="16" ht="9" customHeight="1">
      <c r="A16" s="15"/>
    </row>
    <row r="17" ht="15.75">
      <c r="A17" s="4" t="s">
        <v>123</v>
      </c>
    </row>
    <row r="18" ht="3" customHeight="1"/>
    <row r="19" spans="1:11" ht="63.75" customHeight="1">
      <c r="A19" s="11" t="s">
        <v>23</v>
      </c>
      <c r="B19" s="11" t="s">
        <v>99</v>
      </c>
      <c r="C19" s="318" t="s">
        <v>115</v>
      </c>
      <c r="D19" s="319"/>
      <c r="E19" s="319"/>
      <c r="F19" s="319"/>
      <c r="G19" s="319"/>
      <c r="H19" s="11" t="s">
        <v>116</v>
      </c>
      <c r="I19" s="11" t="s">
        <v>117</v>
      </c>
      <c r="J19" s="11" t="s">
        <v>118</v>
      </c>
      <c r="K19" s="11" t="s">
        <v>119</v>
      </c>
    </row>
    <row r="20" spans="1:11" ht="12.75">
      <c r="A20" s="36">
        <v>1</v>
      </c>
      <c r="B20" s="36">
        <v>2</v>
      </c>
      <c r="C20" s="271">
        <v>3</v>
      </c>
      <c r="D20" s="320"/>
      <c r="E20" s="320"/>
      <c r="F20" s="320"/>
      <c r="G20" s="320"/>
      <c r="H20" s="36">
        <v>4</v>
      </c>
      <c r="I20" s="36">
        <v>5</v>
      </c>
      <c r="J20" s="36">
        <v>6</v>
      </c>
      <c r="K20" s="36">
        <v>7</v>
      </c>
    </row>
    <row r="21" spans="1:11" ht="12.75">
      <c r="A21" s="10"/>
      <c r="B21" s="12"/>
      <c r="C21" s="321"/>
      <c r="D21" s="322"/>
      <c r="E21" s="322"/>
      <c r="F21" s="322"/>
      <c r="G21" s="322"/>
      <c r="H21" s="12"/>
      <c r="I21" s="12"/>
      <c r="J21" s="20"/>
      <c r="K21" s="20"/>
    </row>
    <row r="22" spans="1:11" ht="12.75">
      <c r="A22" s="12"/>
      <c r="B22" s="12"/>
      <c r="C22" s="321"/>
      <c r="D22" s="322"/>
      <c r="E22" s="322"/>
      <c r="F22" s="322"/>
      <c r="G22" s="322"/>
      <c r="H22" s="12"/>
      <c r="I22" s="12"/>
      <c r="J22" s="20"/>
      <c r="K22" s="20"/>
    </row>
    <row r="23" spans="1:11" ht="12.75">
      <c r="A23" s="12"/>
      <c r="B23" s="12"/>
      <c r="C23" s="321"/>
      <c r="D23" s="322"/>
      <c r="E23" s="322"/>
      <c r="F23" s="322"/>
      <c r="G23" s="322"/>
      <c r="H23" s="12"/>
      <c r="I23" s="12"/>
      <c r="J23" s="20"/>
      <c r="K23" s="20"/>
    </row>
    <row r="24" spans="1:11" ht="12.75">
      <c r="A24" s="312" t="s">
        <v>21</v>
      </c>
      <c r="B24" s="312"/>
      <c r="C24" s="312"/>
      <c r="D24" s="312"/>
      <c r="E24" s="312"/>
      <c r="F24" s="312"/>
      <c r="G24" s="312"/>
      <c r="H24" s="312"/>
      <c r="I24" s="312"/>
      <c r="J24" s="21">
        <f>SUM(J21:J23)</f>
        <v>0</v>
      </c>
      <c r="K24" s="21">
        <f>SUM(K21:K23)</f>
        <v>0</v>
      </c>
    </row>
    <row r="26" ht="15.75">
      <c r="A26" s="6" t="s">
        <v>124</v>
      </c>
    </row>
    <row r="27" ht="15">
      <c r="B27" s="13" t="e">
        <f>CONCATENATE("а) кількість порядкових номерів:  ",ЧислоПрописом(A23))</f>
        <v>#NAME?</v>
      </c>
    </row>
    <row r="28" spans="6:13" ht="15">
      <c r="F28" s="99" t="s">
        <v>28</v>
      </c>
      <c r="G28" s="100"/>
      <c r="M28" s="13" t="s">
        <v>125</v>
      </c>
    </row>
    <row r="30" ht="15">
      <c r="B30" s="13" t="e">
        <f>CONCATENATE("б) загальна сума (фактично) згідно з випискою(ами): ",СумаПрописом(J24))</f>
        <v>#NAME?</v>
      </c>
    </row>
    <row r="31" spans="8:10" ht="12.75">
      <c r="H31" s="101" t="s">
        <v>30</v>
      </c>
      <c r="I31" s="101" t="s">
        <v>28</v>
      </c>
      <c r="J31" s="102"/>
    </row>
    <row r="33" ht="15">
      <c r="B33" s="13" t="e">
        <f>CONCATENATE("в)  загальна сума за даними бухгалтерського обліку: ",СумаПрописом(K24))</f>
        <v>#NAME?</v>
      </c>
    </row>
    <row r="34" spans="8:10" ht="12.75">
      <c r="H34" s="102"/>
      <c r="I34" s="101" t="s">
        <v>28</v>
      </c>
      <c r="J34" s="102"/>
    </row>
    <row r="35" spans="8:10" ht="12.75">
      <c r="H35" s="14"/>
      <c r="I35" s="114"/>
      <c r="J35" s="14"/>
    </row>
    <row r="36" spans="1:10" ht="15.75">
      <c r="A36" s="177" t="s">
        <v>126</v>
      </c>
      <c r="H36" s="14"/>
      <c r="I36" s="114"/>
      <c r="J36" s="14"/>
    </row>
    <row r="37" spans="1:11" ht="15.75">
      <c r="A37" s="236" t="str">
        <f>Заполнить!$B$12</f>
        <v>Заступник голови районної ради</v>
      </c>
      <c r="B37" s="236"/>
      <c r="C37" s="236"/>
      <c r="D37" s="236"/>
      <c r="E37" s="236"/>
      <c r="F37" s="166"/>
      <c r="G37" s="167"/>
      <c r="H37" s="166"/>
      <c r="I37" s="237" t="str">
        <f>Заполнить!$H$12</f>
        <v>С.І. Богдан</v>
      </c>
      <c r="J37" s="237"/>
      <c r="K37" s="237"/>
    </row>
    <row r="38" spans="1:11" ht="12.75">
      <c r="A38" s="235" t="s">
        <v>7</v>
      </c>
      <c r="B38" s="235"/>
      <c r="C38" s="235"/>
      <c r="D38" s="235"/>
      <c r="E38" s="235"/>
      <c r="F38" s="169"/>
      <c r="G38" s="168" t="s">
        <v>8</v>
      </c>
      <c r="H38" s="169"/>
      <c r="I38" s="235" t="s">
        <v>48</v>
      </c>
      <c r="J38" s="235"/>
      <c r="K38" s="235"/>
    </row>
    <row r="39" spans="1:11" ht="15.75">
      <c r="A39" s="178" t="s">
        <v>127</v>
      </c>
      <c r="B39" s="168"/>
      <c r="C39" s="168"/>
      <c r="D39" s="168"/>
      <c r="E39" s="168"/>
      <c r="F39" s="169"/>
      <c r="G39" s="168"/>
      <c r="H39" s="169"/>
      <c r="I39" s="168"/>
      <c r="J39" s="168"/>
      <c r="K39" s="168"/>
    </row>
    <row r="40" spans="1:11" ht="15.75">
      <c r="A40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B40" s="236"/>
      <c r="C40" s="236"/>
      <c r="D40" s="236"/>
      <c r="E40" s="236"/>
      <c r="F40" s="166"/>
      <c r="G40" s="167"/>
      <c r="H40" s="166"/>
      <c r="I40" s="237" t="str">
        <f>Заполнить!$H$13</f>
        <v>М.О. Лукяненко </v>
      </c>
      <c r="J40" s="237"/>
      <c r="K40" s="237"/>
    </row>
    <row r="41" spans="1:11" ht="12.75">
      <c r="A41" s="235" t="s">
        <v>7</v>
      </c>
      <c r="B41" s="235"/>
      <c r="C41" s="235"/>
      <c r="D41" s="235"/>
      <c r="E41" s="235"/>
      <c r="F41" s="169"/>
      <c r="G41" s="168" t="s">
        <v>8</v>
      </c>
      <c r="H41" s="169"/>
      <c r="I41" s="235" t="s">
        <v>48</v>
      </c>
      <c r="J41" s="235"/>
      <c r="K41" s="235"/>
    </row>
    <row r="42" spans="1:11" ht="15.75">
      <c r="A42" s="236" t="str">
        <f>Заполнить!$B$14</f>
        <v>Заступник селищного голови Баришівської селищної ради(за згодою)</v>
      </c>
      <c r="B42" s="236"/>
      <c r="C42" s="236"/>
      <c r="D42" s="236"/>
      <c r="E42" s="236"/>
      <c r="F42" s="166"/>
      <c r="G42" s="167"/>
      <c r="H42" s="166"/>
      <c r="I42" s="237" t="str">
        <f>Заполнить!$H$14</f>
        <v>Ю.А. Шовть</v>
      </c>
      <c r="J42" s="237"/>
      <c r="K42" s="237"/>
    </row>
    <row r="43" spans="1:11" ht="12.75">
      <c r="A43" s="235" t="s">
        <v>7</v>
      </c>
      <c r="B43" s="235"/>
      <c r="C43" s="235"/>
      <c r="D43" s="235"/>
      <c r="E43" s="235"/>
      <c r="F43" s="169"/>
      <c r="G43" s="168" t="s">
        <v>8</v>
      </c>
      <c r="H43" s="169"/>
      <c r="I43" s="235" t="s">
        <v>48</v>
      </c>
      <c r="J43" s="235"/>
      <c r="K43" s="235"/>
    </row>
    <row r="44" spans="1:11" ht="15.75">
      <c r="A44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B44" s="236"/>
      <c r="C44" s="236"/>
      <c r="D44" s="236"/>
      <c r="E44" s="236"/>
      <c r="F44" s="166"/>
      <c r="G44" s="167"/>
      <c r="H44" s="166"/>
      <c r="I44" s="237" t="str">
        <f>Заполнить!$H$15</f>
        <v>Т.М. Дибка</v>
      </c>
      <c r="J44" s="237"/>
      <c r="K44" s="237"/>
    </row>
    <row r="45" spans="1:11" ht="12.75">
      <c r="A45" s="235" t="s">
        <v>7</v>
      </c>
      <c r="B45" s="235"/>
      <c r="C45" s="235"/>
      <c r="D45" s="235"/>
      <c r="E45" s="235"/>
      <c r="F45" s="169"/>
      <c r="G45" s="168" t="s">
        <v>8</v>
      </c>
      <c r="H45" s="169"/>
      <c r="I45" s="235" t="s">
        <v>48</v>
      </c>
      <c r="J45" s="235"/>
      <c r="K45" s="235"/>
    </row>
    <row r="46" spans="1:11" ht="15.75">
      <c r="A46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B46" s="236"/>
      <c r="C46" s="236"/>
      <c r="D46" s="236"/>
      <c r="E46" s="236"/>
      <c r="F46" s="166"/>
      <c r="G46" s="167"/>
      <c r="H46" s="166"/>
      <c r="I46" s="237" t="str">
        <f>Заполнить!$H$16</f>
        <v>Ю.Г. Шуляк</v>
      </c>
      <c r="J46" s="237"/>
      <c r="K46" s="237"/>
    </row>
    <row r="47" spans="1:11" ht="12.75">
      <c r="A47" s="235" t="s">
        <v>7</v>
      </c>
      <c r="B47" s="235"/>
      <c r="C47" s="235"/>
      <c r="D47" s="235"/>
      <c r="E47" s="235"/>
      <c r="F47" s="169"/>
      <c r="G47" s="168" t="s">
        <v>8</v>
      </c>
      <c r="H47" s="169"/>
      <c r="I47" s="235" t="s">
        <v>48</v>
      </c>
      <c r="J47" s="235"/>
      <c r="K47" s="235"/>
    </row>
    <row r="48" spans="1:11" ht="15.75" hidden="1">
      <c r="A48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B48" s="236"/>
      <c r="C48" s="236"/>
      <c r="D48" s="236"/>
      <c r="E48" s="236"/>
      <c r="F48" s="166"/>
      <c r="G48" s="167"/>
      <c r="H48" s="166"/>
      <c r="I48" s="237" t="str">
        <f>Заполнить!$H$17</f>
        <v>О.О. Масловцева</v>
      </c>
      <c r="J48" s="237"/>
      <c r="K48" s="237"/>
    </row>
    <row r="49" spans="1:11" ht="12.75" hidden="1">
      <c r="A49" s="235" t="s">
        <v>7</v>
      </c>
      <c r="B49" s="235"/>
      <c r="C49" s="235"/>
      <c r="D49" s="235"/>
      <c r="E49" s="235"/>
      <c r="F49" s="169"/>
      <c r="G49" s="168" t="s">
        <v>8</v>
      </c>
      <c r="H49" s="169"/>
      <c r="I49" s="235" t="s">
        <v>48</v>
      </c>
      <c r="J49" s="235"/>
      <c r="K49" s="235"/>
    </row>
    <row r="50" spans="1:11" ht="15.75" hidden="1">
      <c r="A50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B50" s="236"/>
      <c r="C50" s="236"/>
      <c r="D50" s="236"/>
      <c r="E50" s="236"/>
      <c r="F50" s="166"/>
      <c r="G50" s="167"/>
      <c r="H50" s="166"/>
      <c r="I50" s="237" t="str">
        <f>Заполнить!$H$18</f>
        <v>Н.М. Ліберацька</v>
      </c>
      <c r="J50" s="237"/>
      <c r="K50" s="237"/>
    </row>
    <row r="51" spans="1:11" ht="12.75" hidden="1">
      <c r="A51" s="235" t="s">
        <v>7</v>
      </c>
      <c r="B51" s="235"/>
      <c r="C51" s="235"/>
      <c r="D51" s="235"/>
      <c r="E51" s="235"/>
      <c r="F51" s="169"/>
      <c r="G51" s="168" t="s">
        <v>8</v>
      </c>
      <c r="H51" s="169"/>
      <c r="I51" s="235" t="s">
        <v>48</v>
      </c>
      <c r="J51" s="235"/>
      <c r="K51" s="235"/>
    </row>
    <row r="52" spans="1:11" ht="15.75" hidden="1">
      <c r="A52" s="236">
        <f>Заполнить!$B$19</f>
        <v>0</v>
      </c>
      <c r="B52" s="236"/>
      <c r="C52" s="236"/>
      <c r="D52" s="236"/>
      <c r="E52" s="236"/>
      <c r="F52" s="166"/>
      <c r="G52" s="167"/>
      <c r="H52" s="166"/>
      <c r="I52" s="237">
        <f>Заполнить!$H$19</f>
        <v>0</v>
      </c>
      <c r="J52" s="237"/>
      <c r="K52" s="237"/>
    </row>
    <row r="53" spans="1:11" ht="12.75" hidden="1">
      <c r="A53" s="235" t="s">
        <v>7</v>
      </c>
      <c r="B53" s="235"/>
      <c r="C53" s="235"/>
      <c r="D53" s="235"/>
      <c r="E53" s="235"/>
      <c r="F53" s="169"/>
      <c r="G53" s="168" t="s">
        <v>8</v>
      </c>
      <c r="H53" s="169"/>
      <c r="I53" s="235" t="s">
        <v>48</v>
      </c>
      <c r="J53" s="235"/>
      <c r="K53" s="235"/>
    </row>
    <row r="54" spans="1:11" ht="15.75" hidden="1">
      <c r="A54" s="236">
        <f>Заполнить!$B$20</f>
        <v>0</v>
      </c>
      <c r="B54" s="236"/>
      <c r="C54" s="236"/>
      <c r="D54" s="236"/>
      <c r="E54" s="236"/>
      <c r="F54" s="166"/>
      <c r="G54" s="167"/>
      <c r="H54" s="166"/>
      <c r="I54" s="237">
        <f>Заполнить!$H$20</f>
        <v>0</v>
      </c>
      <c r="J54" s="237"/>
      <c r="K54" s="237"/>
    </row>
    <row r="55" spans="1:11" ht="12.75" hidden="1">
      <c r="A55" s="235" t="s">
        <v>7</v>
      </c>
      <c r="B55" s="235"/>
      <c r="C55" s="235"/>
      <c r="D55" s="235"/>
      <c r="E55" s="235"/>
      <c r="F55" s="169"/>
      <c r="G55" s="168" t="s">
        <v>8</v>
      </c>
      <c r="H55" s="169"/>
      <c r="I55" s="235" t="s">
        <v>48</v>
      </c>
      <c r="J55" s="235"/>
      <c r="K55" s="235"/>
    </row>
    <row r="56" spans="1:11" ht="15.75" hidden="1">
      <c r="A56" s="236">
        <f>Заполнить!$B$21</f>
        <v>0</v>
      </c>
      <c r="B56" s="236"/>
      <c r="C56" s="236"/>
      <c r="D56" s="236"/>
      <c r="E56" s="236"/>
      <c r="F56" s="166"/>
      <c r="G56" s="167"/>
      <c r="H56" s="166"/>
      <c r="I56" s="237">
        <f>Заполнить!$H$21</f>
        <v>0</v>
      </c>
      <c r="J56" s="237"/>
      <c r="K56" s="237"/>
    </row>
    <row r="57" spans="1:11" ht="12.75" hidden="1">
      <c r="A57" s="235" t="s">
        <v>7</v>
      </c>
      <c r="B57" s="235"/>
      <c r="C57" s="235"/>
      <c r="D57" s="235"/>
      <c r="E57" s="235"/>
      <c r="F57" s="169"/>
      <c r="G57" s="168" t="s">
        <v>8</v>
      </c>
      <c r="H57" s="169"/>
      <c r="I57" s="235" t="s">
        <v>48</v>
      </c>
      <c r="J57" s="235"/>
      <c r="K57" s="235"/>
    </row>
    <row r="58" spans="1:11" ht="15.75" hidden="1">
      <c r="A58" s="236">
        <f>Заполнить!$B$22</f>
        <v>0</v>
      </c>
      <c r="B58" s="236"/>
      <c r="C58" s="236"/>
      <c r="D58" s="236"/>
      <c r="E58" s="236"/>
      <c r="F58" s="166"/>
      <c r="G58" s="167"/>
      <c r="H58" s="166"/>
      <c r="I58" s="237">
        <f>Заполнить!$H$22</f>
        <v>0</v>
      </c>
      <c r="J58" s="237"/>
      <c r="K58" s="237"/>
    </row>
    <row r="59" spans="1:11" ht="12.75" hidden="1">
      <c r="A59" s="235" t="s">
        <v>7</v>
      </c>
      <c r="B59" s="235"/>
      <c r="C59" s="235"/>
      <c r="D59" s="235"/>
      <c r="E59" s="235"/>
      <c r="F59" s="169"/>
      <c r="G59" s="168" t="s">
        <v>8</v>
      </c>
      <c r="H59" s="169"/>
      <c r="I59" s="235" t="s">
        <v>48</v>
      </c>
      <c r="J59" s="235"/>
      <c r="K59" s="235"/>
    </row>
    <row r="60" spans="1:11" ht="15.75" hidden="1">
      <c r="A60" s="236">
        <f>Заполнить!$B$23</f>
        <v>0</v>
      </c>
      <c r="B60" s="236"/>
      <c r="C60" s="236"/>
      <c r="D60" s="236"/>
      <c r="E60" s="236"/>
      <c r="F60" s="166"/>
      <c r="G60" s="167"/>
      <c r="H60" s="166"/>
      <c r="I60" s="237">
        <f>Заполнить!$H$23</f>
        <v>0</v>
      </c>
      <c r="J60" s="237"/>
      <c r="K60" s="237"/>
    </row>
    <row r="61" spans="1:11" ht="12.75" hidden="1">
      <c r="A61" s="235" t="s">
        <v>7</v>
      </c>
      <c r="B61" s="235"/>
      <c r="C61" s="235"/>
      <c r="D61" s="235"/>
      <c r="E61" s="235"/>
      <c r="F61" s="169"/>
      <c r="G61" s="168" t="s">
        <v>8</v>
      </c>
      <c r="H61" s="169"/>
      <c r="I61" s="235" t="s">
        <v>48</v>
      </c>
      <c r="J61" s="235"/>
      <c r="K61" s="235"/>
    </row>
    <row r="62" spans="1:11" ht="15.75" hidden="1">
      <c r="A62" s="236">
        <f>Заполнить!$B$24</f>
        <v>0</v>
      </c>
      <c r="B62" s="236"/>
      <c r="C62" s="236"/>
      <c r="D62" s="236"/>
      <c r="E62" s="236"/>
      <c r="F62" s="166"/>
      <c r="G62" s="167"/>
      <c r="H62" s="166"/>
      <c r="I62" s="237">
        <f>Заполнить!$H$24</f>
        <v>0</v>
      </c>
      <c r="J62" s="237"/>
      <c r="K62" s="237"/>
    </row>
    <row r="63" spans="1:11" ht="12.75" hidden="1">
      <c r="A63" s="235" t="s">
        <v>7</v>
      </c>
      <c r="B63" s="235"/>
      <c r="C63" s="235"/>
      <c r="D63" s="235"/>
      <c r="E63" s="235"/>
      <c r="F63" s="169"/>
      <c r="G63" s="168" t="s">
        <v>8</v>
      </c>
      <c r="H63" s="169"/>
      <c r="I63" s="235" t="s">
        <v>48</v>
      </c>
      <c r="J63" s="235"/>
      <c r="K63" s="235"/>
    </row>
    <row r="64" spans="1:11" ht="15.75" hidden="1">
      <c r="A64" s="236">
        <f>Заполнить!$B$25</f>
        <v>0</v>
      </c>
      <c r="B64" s="236"/>
      <c r="C64" s="236"/>
      <c r="D64" s="236"/>
      <c r="E64" s="236"/>
      <c r="F64" s="166"/>
      <c r="G64" s="167"/>
      <c r="H64" s="166"/>
      <c r="I64" s="237">
        <f>Заполнить!$H$25</f>
        <v>0</v>
      </c>
      <c r="J64" s="237"/>
      <c r="K64" s="237"/>
    </row>
    <row r="65" spans="1:11" ht="12.75" hidden="1">
      <c r="A65" s="235" t="s">
        <v>7</v>
      </c>
      <c r="B65" s="235"/>
      <c r="C65" s="235"/>
      <c r="D65" s="235"/>
      <c r="E65" s="235"/>
      <c r="F65" s="169"/>
      <c r="G65" s="168" t="s">
        <v>8</v>
      </c>
      <c r="H65" s="169"/>
      <c r="I65" s="235" t="s">
        <v>48</v>
      </c>
      <c r="J65" s="235"/>
      <c r="K65" s="235"/>
    </row>
    <row r="66" spans="1:11" ht="15.75" hidden="1">
      <c r="A66" s="236">
        <f>Заполнить!$B$26</f>
        <v>0</v>
      </c>
      <c r="B66" s="236"/>
      <c r="C66" s="236"/>
      <c r="D66" s="236"/>
      <c r="E66" s="236"/>
      <c r="F66" s="166"/>
      <c r="G66" s="167"/>
      <c r="H66" s="166"/>
      <c r="I66" s="237">
        <f>Заполнить!$H$26</f>
        <v>0</v>
      </c>
      <c r="J66" s="237"/>
      <c r="K66" s="237"/>
    </row>
    <row r="67" spans="1:11" ht="12.75" hidden="1">
      <c r="A67" s="235" t="s">
        <v>7</v>
      </c>
      <c r="B67" s="235"/>
      <c r="C67" s="235"/>
      <c r="D67" s="235"/>
      <c r="E67" s="235"/>
      <c r="F67" s="169"/>
      <c r="G67" s="168" t="s">
        <v>8</v>
      </c>
      <c r="H67" s="169"/>
      <c r="I67" s="235" t="s">
        <v>48</v>
      </c>
      <c r="J67" s="235"/>
      <c r="K67" s="235"/>
    </row>
    <row r="69" spans="1:11" ht="12.75">
      <c r="A69" s="312" t="s">
        <v>23</v>
      </c>
      <c r="B69" s="312" t="s">
        <v>99</v>
      </c>
      <c r="C69" s="313" t="s">
        <v>130</v>
      </c>
      <c r="D69" s="314"/>
      <c r="E69" s="314"/>
      <c r="F69" s="314"/>
      <c r="G69" s="314"/>
      <c r="H69" s="312" t="s">
        <v>116</v>
      </c>
      <c r="I69" s="312" t="s">
        <v>117</v>
      </c>
      <c r="J69" s="312" t="s">
        <v>128</v>
      </c>
      <c r="K69" s="312" t="s">
        <v>129</v>
      </c>
    </row>
    <row r="70" spans="1:11" ht="12.75">
      <c r="A70" s="312"/>
      <c r="B70" s="312"/>
      <c r="C70" s="315"/>
      <c r="D70" s="316"/>
      <c r="E70" s="316"/>
      <c r="F70" s="316"/>
      <c r="G70" s="316"/>
      <c r="H70" s="312"/>
      <c r="I70" s="312"/>
      <c r="J70" s="312"/>
      <c r="K70" s="312"/>
    </row>
    <row r="71" spans="1:11" ht="12.75">
      <c r="A71" s="36">
        <v>1</v>
      </c>
      <c r="B71" s="36">
        <v>2</v>
      </c>
      <c r="C71" s="282">
        <v>3</v>
      </c>
      <c r="D71" s="282"/>
      <c r="E71" s="282"/>
      <c r="F71" s="282"/>
      <c r="G71" s="282"/>
      <c r="H71" s="36">
        <v>4</v>
      </c>
      <c r="I71" s="36">
        <v>5</v>
      </c>
      <c r="J71" s="36">
        <v>6</v>
      </c>
      <c r="K71" s="36">
        <v>7</v>
      </c>
    </row>
    <row r="72" spans="1:11" ht="18.75">
      <c r="A72" s="62">
        <v>1</v>
      </c>
      <c r="B72" s="63"/>
      <c r="C72" s="317"/>
      <c r="D72" s="317"/>
      <c r="E72" s="317"/>
      <c r="F72" s="317"/>
      <c r="G72" s="317"/>
      <c r="H72" s="63"/>
      <c r="I72" s="63"/>
      <c r="J72" s="63"/>
      <c r="K72" s="63"/>
    </row>
    <row r="73" spans="1:11" ht="37.5">
      <c r="A73" s="62" t="s">
        <v>108</v>
      </c>
      <c r="B73" s="63"/>
      <c r="C73" s="317"/>
      <c r="D73" s="317"/>
      <c r="E73" s="317"/>
      <c r="F73" s="317"/>
      <c r="G73" s="317"/>
      <c r="H73" s="63"/>
      <c r="I73" s="63"/>
      <c r="J73" s="63"/>
      <c r="K73" s="63"/>
    </row>
    <row r="74" spans="1:11" ht="37.5">
      <c r="A74" s="62" t="s">
        <v>108</v>
      </c>
      <c r="B74" s="63"/>
      <c r="C74" s="317"/>
      <c r="D74" s="317"/>
      <c r="E74" s="317"/>
      <c r="F74" s="317"/>
      <c r="G74" s="317"/>
      <c r="H74" s="63"/>
      <c r="I74" s="63"/>
      <c r="J74" s="63"/>
      <c r="K74" s="63"/>
    </row>
    <row r="75" spans="1:11" ht="18.75">
      <c r="A75" s="311" t="s">
        <v>21</v>
      </c>
      <c r="B75" s="311"/>
      <c r="C75" s="311"/>
      <c r="D75" s="311"/>
      <c r="E75" s="311"/>
      <c r="F75" s="311"/>
      <c r="G75" s="311"/>
      <c r="H75" s="311"/>
      <c r="I75" s="311"/>
      <c r="J75" s="63"/>
      <c r="K75" s="63"/>
    </row>
    <row r="77" ht="15">
      <c r="A77" s="13" t="s">
        <v>131</v>
      </c>
    </row>
    <row r="78" spans="1:11" ht="21" customHeight="1">
      <c r="A78" s="251"/>
      <c r="B78" s="251"/>
      <c r="C78" s="251"/>
      <c r="D78" s="251"/>
      <c r="E78" s="251"/>
      <c r="H78" s="25"/>
      <c r="I78" s="53"/>
      <c r="J78" s="252"/>
      <c r="K78" s="252"/>
    </row>
    <row r="79" spans="1:11" ht="12.75">
      <c r="A79" s="308" t="s">
        <v>7</v>
      </c>
      <c r="B79" s="308"/>
      <c r="C79" s="308"/>
      <c r="D79" s="308"/>
      <c r="E79" s="308"/>
      <c r="F79" s="97"/>
      <c r="H79" s="87" t="s">
        <v>8</v>
      </c>
      <c r="J79" s="308" t="s">
        <v>48</v>
      </c>
      <c r="K79" s="308"/>
    </row>
    <row r="80" spans="1:9" ht="12.75">
      <c r="A80" s="98"/>
      <c r="B80" s="98"/>
      <c r="C80" s="98"/>
      <c r="D80" s="98"/>
      <c r="E80" s="98"/>
      <c r="F80" s="98"/>
      <c r="G80" s="98"/>
      <c r="H80" s="98"/>
      <c r="I80" s="98"/>
    </row>
    <row r="81" ht="15.75">
      <c r="A81" s="4" t="s">
        <v>132</v>
      </c>
    </row>
    <row r="82" spans="1:11" ht="12.75">
      <c r="A82" s="251"/>
      <c r="B82" s="251"/>
      <c r="C82" s="251"/>
      <c r="D82" s="251"/>
      <c r="E82" s="251"/>
      <c r="H82" s="25"/>
      <c r="I82" s="53"/>
      <c r="J82" s="252"/>
      <c r="K82" s="252"/>
    </row>
    <row r="83" spans="1:11" ht="12.75">
      <c r="A83" s="308" t="s">
        <v>7</v>
      </c>
      <c r="B83" s="308"/>
      <c r="C83" s="308"/>
      <c r="D83" s="308"/>
      <c r="E83" s="308"/>
      <c r="F83" s="97"/>
      <c r="H83" s="87" t="s">
        <v>8</v>
      </c>
      <c r="J83" s="308" t="s">
        <v>48</v>
      </c>
      <c r="K83" s="308"/>
    </row>
    <row r="85" ht="12.75">
      <c r="A85" s="64" t="s">
        <v>133</v>
      </c>
    </row>
    <row r="87" ht="15">
      <c r="A87" s="60" t="s">
        <v>134</v>
      </c>
    </row>
    <row r="88" spans="1:11" ht="12.7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</row>
    <row r="89" spans="1:11" ht="12.7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</row>
    <row r="90" spans="1:11" ht="12.7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</row>
    <row r="92" spans="2:10" ht="12.75">
      <c r="B92" s="25"/>
      <c r="G92" s="252"/>
      <c r="H92" s="252"/>
      <c r="I92" s="252"/>
      <c r="J92" s="252"/>
    </row>
    <row r="93" spans="2:10" ht="12.75">
      <c r="B93" s="87" t="s">
        <v>8</v>
      </c>
      <c r="G93" s="308" t="s">
        <v>48</v>
      </c>
      <c r="H93" s="308"/>
      <c r="I93" s="308"/>
      <c r="J93" s="308"/>
    </row>
    <row r="95" ht="12.75">
      <c r="A95" s="3" t="s">
        <v>133</v>
      </c>
    </row>
    <row r="96" spans="1:4" ht="12.75">
      <c r="A96" s="25"/>
      <c r="B96" s="25"/>
      <c r="C96" s="25"/>
      <c r="D96" s="25"/>
    </row>
    <row r="97" spans="1:11" ht="38.25" customHeight="1">
      <c r="A97" s="309" t="s">
        <v>135</v>
      </c>
      <c r="B97" s="309"/>
      <c r="C97" s="309"/>
      <c r="D97" s="309"/>
      <c r="E97" s="309"/>
      <c r="F97" s="309"/>
      <c r="G97" s="309"/>
      <c r="H97" s="309"/>
      <c r="I97" s="309"/>
      <c r="J97" s="309"/>
      <c r="K97" s="309"/>
    </row>
    <row r="98" ht="12.75">
      <c r="A98" s="71" t="s">
        <v>136</v>
      </c>
    </row>
  </sheetData>
  <sheetProtection/>
  <mergeCells count="101">
    <mergeCell ref="A66:E66"/>
    <mergeCell ref="I66:K66"/>
    <mergeCell ref="A67:E67"/>
    <mergeCell ref="I67:K67"/>
    <mergeCell ref="A63:E63"/>
    <mergeCell ref="I63:K63"/>
    <mergeCell ref="A64:E64"/>
    <mergeCell ref="I64:K64"/>
    <mergeCell ref="A65:E65"/>
    <mergeCell ref="I65:K65"/>
    <mergeCell ref="A57:E57"/>
    <mergeCell ref="I57:K57"/>
    <mergeCell ref="A58:E58"/>
    <mergeCell ref="I58:K58"/>
    <mergeCell ref="A59:E59"/>
    <mergeCell ref="I59:K59"/>
    <mergeCell ref="A60:E60"/>
    <mergeCell ref="I60:K60"/>
    <mergeCell ref="A61:E61"/>
    <mergeCell ref="I61:K61"/>
    <mergeCell ref="A62:E62"/>
    <mergeCell ref="I62:K62"/>
    <mergeCell ref="A56:E56"/>
    <mergeCell ref="I56:K56"/>
    <mergeCell ref="A51:E51"/>
    <mergeCell ref="I51:K51"/>
    <mergeCell ref="A52:E52"/>
    <mergeCell ref="I52:K52"/>
    <mergeCell ref="A53:E53"/>
    <mergeCell ref="I53:K53"/>
    <mergeCell ref="A47:E47"/>
    <mergeCell ref="I47:K47"/>
    <mergeCell ref="A54:E54"/>
    <mergeCell ref="I54:K54"/>
    <mergeCell ref="A55:E55"/>
    <mergeCell ref="I55:K55"/>
    <mergeCell ref="A11:K12"/>
    <mergeCell ref="A13:K13"/>
    <mergeCell ref="A42:E42"/>
    <mergeCell ref="I42:K42"/>
    <mergeCell ref="I37:K37"/>
    <mergeCell ref="A38:E38"/>
    <mergeCell ref="I38:K38"/>
    <mergeCell ref="A40:E40"/>
    <mergeCell ref="I40:K40"/>
    <mergeCell ref="A41:E41"/>
    <mergeCell ref="A45:E45"/>
    <mergeCell ref="I45:K45"/>
    <mergeCell ref="A46:E46"/>
    <mergeCell ref="I46:K46"/>
    <mergeCell ref="A2:G2"/>
    <mergeCell ref="A3:G3"/>
    <mergeCell ref="A7:K7"/>
    <mergeCell ref="A8:K8"/>
    <mergeCell ref="A9:K9"/>
    <mergeCell ref="A10:K10"/>
    <mergeCell ref="A48:E48"/>
    <mergeCell ref="I48:K48"/>
    <mergeCell ref="A49:E49"/>
    <mergeCell ref="I49:K49"/>
    <mergeCell ref="A50:E50"/>
    <mergeCell ref="I50:K50"/>
    <mergeCell ref="A14:K14"/>
    <mergeCell ref="A24:I24"/>
    <mergeCell ref="A43:E43"/>
    <mergeCell ref="I43:K43"/>
    <mergeCell ref="A44:E44"/>
    <mergeCell ref="I44:K44"/>
    <mergeCell ref="I41:K41"/>
    <mergeCell ref="H69:H70"/>
    <mergeCell ref="I69:I70"/>
    <mergeCell ref="J69:J70"/>
    <mergeCell ref="K69:K70"/>
    <mergeCell ref="C19:G19"/>
    <mergeCell ref="C20:G20"/>
    <mergeCell ref="C21:G21"/>
    <mergeCell ref="C22:G22"/>
    <mergeCell ref="C23:G23"/>
    <mergeCell ref="A37:E37"/>
    <mergeCell ref="A75:I75"/>
    <mergeCell ref="A69:A70"/>
    <mergeCell ref="C69:G70"/>
    <mergeCell ref="A78:E78"/>
    <mergeCell ref="A79:E79"/>
    <mergeCell ref="C71:G71"/>
    <mergeCell ref="C72:G72"/>
    <mergeCell ref="C73:G73"/>
    <mergeCell ref="C74:G74"/>
    <mergeCell ref="B69:B70"/>
    <mergeCell ref="A97:K97"/>
    <mergeCell ref="A88:K88"/>
    <mergeCell ref="A89:K89"/>
    <mergeCell ref="A90:K90"/>
    <mergeCell ref="G92:J92"/>
    <mergeCell ref="G93:J93"/>
    <mergeCell ref="J79:K79"/>
    <mergeCell ref="J78:K78"/>
    <mergeCell ref="A82:E82"/>
    <mergeCell ref="J82:K82"/>
    <mergeCell ref="A83:E83"/>
    <mergeCell ref="J83:K83"/>
  </mergeCells>
  <printOptions/>
  <pageMargins left="0.15748031496062992" right="0.11811023622047245" top="0.35433070866141736" bottom="0.15748031496062992" header="0.31496062992125984" footer="0.15748031496062992"/>
  <pageSetup fitToHeight="2" orientation="portrait" paperSize="9" scale="97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37">
      <selection activeCell="A60" sqref="A60:IV61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16384" width="9.125" style="1" customWidth="1"/>
  </cols>
  <sheetData>
    <row r="1" ht="12.75">
      <c r="F1" s="52" t="s">
        <v>45</v>
      </c>
    </row>
    <row r="2" spans="1:6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F2" s="52" t="s">
        <v>46</v>
      </c>
    </row>
    <row r="3" spans="1:6" ht="12.75">
      <c r="A3" s="239" t="s">
        <v>47</v>
      </c>
      <c r="B3" s="239"/>
      <c r="F3" s="52" t="s">
        <v>98</v>
      </c>
    </row>
    <row r="4" ht="12.75"/>
    <row r="5" spans="3:7" ht="12.75">
      <c r="C5" s="75"/>
      <c r="D5" s="75"/>
      <c r="E5" s="75"/>
      <c r="F5" s="75"/>
      <c r="G5" s="75"/>
    </row>
    <row r="6" spans="3:7" ht="12.75">
      <c r="C6" s="76"/>
      <c r="D6" s="76"/>
      <c r="E6" s="76"/>
      <c r="F6" s="76"/>
      <c r="G6" s="76"/>
    </row>
    <row r="7" spans="1:11" ht="18.75">
      <c r="A7" s="245" t="s">
        <v>121</v>
      </c>
      <c r="B7" s="245"/>
      <c r="C7" s="245"/>
      <c r="D7" s="245"/>
      <c r="E7" s="245"/>
      <c r="F7" s="245"/>
      <c r="G7" s="245"/>
      <c r="H7" s="245"/>
      <c r="I7" s="77"/>
      <c r="J7" s="77"/>
      <c r="K7" s="77"/>
    </row>
    <row r="8" spans="1:11" ht="14.25" customHeight="1">
      <c r="A8" s="245" t="s">
        <v>158</v>
      </c>
      <c r="B8" s="245"/>
      <c r="C8" s="245"/>
      <c r="D8" s="245"/>
      <c r="E8" s="245"/>
      <c r="F8" s="245"/>
      <c r="G8" s="245"/>
      <c r="H8" s="245"/>
      <c r="I8" s="77"/>
      <c r="J8" s="77"/>
      <c r="K8" s="77"/>
    </row>
    <row r="9" spans="1:11" ht="18.75">
      <c r="A9" s="277" t="str">
        <f>Заполнить!$B$6</f>
        <v>«27» серпня 2020 р.</v>
      </c>
      <c r="B9" s="277"/>
      <c r="C9" s="277"/>
      <c r="D9" s="277"/>
      <c r="E9" s="277"/>
      <c r="F9" s="277"/>
      <c r="G9" s="277"/>
      <c r="H9" s="277"/>
      <c r="I9" s="78"/>
      <c r="J9" s="78"/>
      <c r="K9" s="78"/>
    </row>
    <row r="10" spans="1:11" ht="12.75">
      <c r="A10" s="249" t="s">
        <v>64</v>
      </c>
      <c r="B10" s="249"/>
      <c r="C10" s="249"/>
      <c r="D10" s="249"/>
      <c r="E10" s="249"/>
      <c r="F10" s="249"/>
      <c r="G10" s="249"/>
      <c r="H10" s="249"/>
      <c r="I10" s="15"/>
      <c r="J10" s="15"/>
      <c r="K10" s="15"/>
    </row>
    <row r="11" spans="1:8" ht="12.75" customHeight="1">
      <c r="A11" s="324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«27» серпня 2020 р. рішення  Баришівської районної ради №1063-57-07 проведено інвентаризацію грошових документів, бланків суворої звітності станом на «27»серпня 2020 р.</v>
      </c>
      <c r="B11" s="324"/>
      <c r="C11" s="324"/>
      <c r="D11" s="324"/>
      <c r="E11" s="324"/>
      <c r="F11" s="324"/>
      <c r="G11" s="324"/>
      <c r="H11" s="324"/>
    </row>
    <row r="12" spans="1:8" ht="12.75">
      <c r="A12" s="324"/>
      <c r="B12" s="324"/>
      <c r="C12" s="324"/>
      <c r="D12" s="324"/>
      <c r="E12" s="324"/>
      <c r="F12" s="324"/>
      <c r="G12" s="324"/>
      <c r="H12" s="324"/>
    </row>
    <row r="13" spans="1:8" ht="12.75" customHeight="1">
      <c r="A13" s="325" t="s">
        <v>4</v>
      </c>
      <c r="B13" s="325"/>
      <c r="C13" s="325"/>
      <c r="D13" s="325"/>
      <c r="E13" s="325"/>
      <c r="F13" s="325"/>
      <c r="G13" s="325"/>
      <c r="H13" s="325"/>
    </row>
    <row r="14" spans="1:8" ht="12.75">
      <c r="A14" s="324" t="s">
        <v>159</v>
      </c>
      <c r="B14" s="324"/>
      <c r="C14" s="324"/>
      <c r="D14" s="324"/>
      <c r="E14" s="324"/>
      <c r="F14" s="324"/>
      <c r="G14" s="324"/>
      <c r="H14" s="324"/>
    </row>
    <row r="15" spans="1:8" ht="12.75">
      <c r="A15" s="324"/>
      <c r="B15" s="324"/>
      <c r="C15" s="324"/>
      <c r="D15" s="324"/>
      <c r="E15" s="324"/>
      <c r="F15" s="324"/>
      <c r="G15" s="324"/>
      <c r="H15" s="324"/>
    </row>
    <row r="16" spans="1:8" ht="12.75">
      <c r="A16" s="1" t="s">
        <v>160</v>
      </c>
      <c r="C16" s="251"/>
      <c r="D16" s="251"/>
      <c r="E16" s="251"/>
      <c r="F16" s="25"/>
      <c r="G16" s="251"/>
      <c r="H16" s="251"/>
    </row>
    <row r="17" spans="3:8" ht="12.75">
      <c r="C17" s="253" t="s">
        <v>7</v>
      </c>
      <c r="D17" s="253"/>
      <c r="E17" s="253"/>
      <c r="F17" s="79" t="s">
        <v>8</v>
      </c>
      <c r="G17" s="253" t="s">
        <v>48</v>
      </c>
      <c r="H17" s="253"/>
    </row>
    <row r="18" spans="2:8" ht="15.75">
      <c r="B18" s="80" t="s">
        <v>49</v>
      </c>
      <c r="C18" s="29" t="str">
        <f>CONCATENATE("розпочата ",Заполнить!$B$8)</f>
        <v>розпочата «27» серпня 2020 р.</v>
      </c>
      <c r="D18" s="56"/>
      <c r="E18" s="56"/>
      <c r="F18" s="79"/>
      <c r="G18" s="79"/>
      <c r="H18" s="79"/>
    </row>
    <row r="19" spans="1:8" ht="15.75">
      <c r="A19" s="26"/>
      <c r="B19" s="26"/>
      <c r="C19" s="4" t="str">
        <f>CONCATENATE("закінчена ",Заполнить!$B$9)</f>
        <v>закінчена «27»  серпня 2020 р.</v>
      </c>
      <c r="D19" s="56"/>
      <c r="E19" s="56"/>
      <c r="F19" s="79"/>
      <c r="G19" s="79"/>
      <c r="H19" s="79"/>
    </row>
    <row r="21" ht="12.75">
      <c r="A21" s="1" t="s">
        <v>161</v>
      </c>
    </row>
    <row r="22" spans="1:8" ht="36.75" customHeight="1">
      <c r="A22" s="228" t="s">
        <v>154</v>
      </c>
      <c r="B22" s="228" t="s">
        <v>151</v>
      </c>
      <c r="C22" s="228" t="s">
        <v>152</v>
      </c>
      <c r="D22" s="228"/>
      <c r="E22" s="228"/>
      <c r="F22" s="228" t="s">
        <v>153</v>
      </c>
      <c r="G22" s="228"/>
      <c r="H22" s="228"/>
    </row>
    <row r="23" spans="1:8" ht="25.5" customHeight="1">
      <c r="A23" s="228"/>
      <c r="B23" s="228"/>
      <c r="C23" s="228" t="s">
        <v>155</v>
      </c>
      <c r="D23" s="228" t="s">
        <v>156</v>
      </c>
      <c r="E23" s="228" t="s">
        <v>16</v>
      </c>
      <c r="F23" s="228" t="s">
        <v>155</v>
      </c>
      <c r="G23" s="228" t="s">
        <v>157</v>
      </c>
      <c r="H23" s="228" t="s">
        <v>16</v>
      </c>
    </row>
    <row r="24" spans="1:8" ht="12.75">
      <c r="A24" s="228"/>
      <c r="B24" s="228"/>
      <c r="C24" s="228"/>
      <c r="D24" s="228"/>
      <c r="E24" s="228"/>
      <c r="F24" s="228"/>
      <c r="G24" s="228"/>
      <c r="H24" s="228"/>
    </row>
    <row r="25" spans="1:8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</row>
    <row r="26" spans="1:8" ht="12.75">
      <c r="A26" s="10">
        <v>1</v>
      </c>
      <c r="B26" s="47"/>
      <c r="C26" s="47"/>
      <c r="D26" s="81"/>
      <c r="E26" s="47"/>
      <c r="F26" s="47"/>
      <c r="G26" s="81"/>
      <c r="H26" s="47"/>
    </row>
    <row r="27" spans="1:8" ht="12.75">
      <c r="A27" s="10">
        <v>2</v>
      </c>
      <c r="B27" s="12"/>
      <c r="C27" s="12"/>
      <c r="D27" s="20"/>
      <c r="E27" s="12"/>
      <c r="F27" s="12"/>
      <c r="G27" s="20"/>
      <c r="H27" s="12"/>
    </row>
    <row r="28" spans="1:8" ht="12.75">
      <c r="A28" s="10">
        <v>3</v>
      </c>
      <c r="B28" s="12"/>
      <c r="C28" s="12"/>
      <c r="D28" s="20"/>
      <c r="E28" s="12"/>
      <c r="F28" s="12"/>
      <c r="G28" s="20"/>
      <c r="H28" s="12"/>
    </row>
    <row r="29" spans="1:8" ht="12.75">
      <c r="A29" s="331" t="s">
        <v>21</v>
      </c>
      <c r="B29" s="331"/>
      <c r="C29" s="48" t="s">
        <v>22</v>
      </c>
      <c r="D29" s="82">
        <f>SUM(D26:D28)</f>
        <v>0</v>
      </c>
      <c r="E29" s="48">
        <f>SUM(E26:E28)</f>
        <v>0</v>
      </c>
      <c r="F29" s="48" t="s">
        <v>22</v>
      </c>
      <c r="G29" s="82">
        <f>SUM(G26:G28)</f>
        <v>0</v>
      </c>
      <c r="H29" s="48">
        <f>SUM(H26:H28)</f>
        <v>0</v>
      </c>
    </row>
    <row r="31" ht="15.75">
      <c r="A31" s="4" t="e">
        <f>CONCATENATE("Разом за описом:  а) кількість порядкових номерів - ",ЧислоПрописом(A28))</f>
        <v>#NAME?</v>
      </c>
    </row>
    <row r="32" ht="12.75">
      <c r="C32" s="15" t="s">
        <v>28</v>
      </c>
    </row>
    <row r="33" spans="1:9" ht="15.75">
      <c r="A33" s="2" t="s">
        <v>29</v>
      </c>
      <c r="B33" s="6" t="e">
        <f>CONCATENATE("б) загальна кількість одиниць (фактично)  ",ЧислоПрописом(E29))</f>
        <v>#NAME?</v>
      </c>
      <c r="I33" s="16"/>
    </row>
    <row r="34" spans="2:3" ht="15.75">
      <c r="B34" s="4"/>
      <c r="C34" s="15" t="s">
        <v>28</v>
      </c>
    </row>
    <row r="35" spans="1:9" ht="15.75">
      <c r="A35" s="2" t="s">
        <v>31</v>
      </c>
      <c r="B35" s="6" t="e">
        <f>CONCATENATE("в) загальна сума номінальної  вартості (фактично) ",СумаПрописом(D29))</f>
        <v>#NAME?</v>
      </c>
      <c r="I35" s="16"/>
    </row>
    <row r="36" spans="2:4" ht="15.75">
      <c r="B36" s="4"/>
      <c r="D36" s="15" t="s">
        <v>28</v>
      </c>
    </row>
    <row r="37" spans="2:9" ht="15.75">
      <c r="B37" s="6" t="e">
        <f>CONCATENATE("г) загальна кількість одиниць за даними бухгалтерського обліку  ",ЧислоПрописом(H29))</f>
        <v>#NAME?</v>
      </c>
      <c r="I37" s="16"/>
    </row>
    <row r="38" spans="1:5" ht="15.75">
      <c r="A38" s="2" t="s">
        <v>29</v>
      </c>
      <c r="B38" s="4"/>
      <c r="E38" s="15" t="s">
        <v>28</v>
      </c>
    </row>
    <row r="39" spans="1:9" ht="15.75">
      <c r="A39" s="2" t="s">
        <v>32</v>
      </c>
      <c r="B39" s="6" t="e">
        <f>CONCATENATE("ґ) загальна сума номінальної вартості за даними бухгалтерського обліку  ",СумаПрописом(G29))</f>
        <v>#NAME?</v>
      </c>
      <c r="I39" s="16"/>
    </row>
    <row r="40" spans="1:6" ht="12.75">
      <c r="A40" s="3" t="s">
        <v>33</v>
      </c>
      <c r="F40" s="15" t="s">
        <v>28</v>
      </c>
    </row>
    <row r="41" ht="7.5" customHeight="1"/>
    <row r="42" spans="1:8" ht="12.75">
      <c r="A42" s="324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324"/>
      <c r="C42" s="324"/>
      <c r="D42" s="324"/>
      <c r="E42" s="324"/>
      <c r="F42" s="324"/>
      <c r="G42" s="324"/>
      <c r="H42" s="324"/>
    </row>
    <row r="43" spans="1:8" ht="18" customHeight="1">
      <c r="A43" s="324"/>
      <c r="B43" s="324"/>
      <c r="C43" s="324"/>
      <c r="D43" s="324"/>
      <c r="E43" s="324"/>
      <c r="F43" s="324"/>
      <c r="G43" s="324"/>
      <c r="H43" s="324"/>
    </row>
    <row r="44" spans="1:5" ht="15.75">
      <c r="A44" s="17" t="s">
        <v>6</v>
      </c>
      <c r="B44"/>
      <c r="C44"/>
      <c r="D44"/>
      <c r="E44"/>
    </row>
    <row r="45" spans="1:12" ht="12.75">
      <c r="A45" s="252">
        <f>C16</f>
        <v>0</v>
      </c>
      <c r="B45" s="252"/>
      <c r="C45" s="53"/>
      <c r="D45" s="57"/>
      <c r="E45" s="53"/>
      <c r="F45" s="252">
        <f>G16</f>
        <v>0</v>
      </c>
      <c r="G45" s="252"/>
      <c r="H45" s="252"/>
      <c r="I45" s="53"/>
      <c r="J45" s="53"/>
      <c r="K45" s="53"/>
      <c r="L45" s="53"/>
    </row>
    <row r="46" spans="1:12" ht="12.75">
      <c r="A46" s="326" t="s">
        <v>143</v>
      </c>
      <c r="B46" s="326"/>
      <c r="D46" s="74" t="s">
        <v>142</v>
      </c>
      <c r="E46" s="53"/>
      <c r="F46" s="327" t="s">
        <v>48</v>
      </c>
      <c r="G46" s="327"/>
      <c r="H46" s="327"/>
      <c r="K46" s="54"/>
      <c r="L46" s="54"/>
    </row>
    <row r="47" ht="12.75">
      <c r="A47" s="2" t="s">
        <v>141</v>
      </c>
    </row>
    <row r="48" spans="1:13" ht="15.75">
      <c r="A48" s="163" t="s">
        <v>126</v>
      </c>
      <c r="L48" s="14"/>
      <c r="M48" s="14"/>
    </row>
    <row r="49" spans="1:13" ht="15.75" customHeight="1">
      <c r="A49" s="328" t="str">
        <f>Заполнить!$B$12</f>
        <v>Заступник голови районної ради</v>
      </c>
      <c r="B49" s="328"/>
      <c r="C49" s="328"/>
      <c r="D49" s="167"/>
      <c r="F49" s="329" t="str">
        <f>Заполнить!$H$12</f>
        <v>С.І. Богдан</v>
      </c>
      <c r="G49" s="329"/>
      <c r="H49" s="329"/>
      <c r="J49" s="166"/>
      <c r="L49" s="173"/>
      <c r="M49" s="173"/>
    </row>
    <row r="50" spans="1:13" ht="12.75">
      <c r="A50" s="235" t="s">
        <v>7</v>
      </c>
      <c r="B50" s="235"/>
      <c r="C50" s="235"/>
      <c r="D50" s="168" t="s">
        <v>8</v>
      </c>
      <c r="F50" s="330" t="s">
        <v>48</v>
      </c>
      <c r="G50" s="330"/>
      <c r="H50" s="330"/>
      <c r="J50" s="169"/>
      <c r="L50" s="174"/>
      <c r="M50" s="174"/>
    </row>
    <row r="51" spans="1:13" ht="15.75">
      <c r="A51" s="163" t="s">
        <v>127</v>
      </c>
      <c r="B51" s="164"/>
      <c r="C51" s="168"/>
      <c r="D51" s="168"/>
      <c r="E51" s="168"/>
      <c r="F51" s="168"/>
      <c r="G51" s="168"/>
      <c r="H51" s="169"/>
      <c r="I51" s="168"/>
      <c r="J51" s="169"/>
      <c r="K51" s="168"/>
      <c r="L51" s="168"/>
      <c r="M51" s="168"/>
    </row>
    <row r="52" spans="1:13" ht="15.75" customHeight="1">
      <c r="A52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B52" s="236"/>
      <c r="C52" s="236"/>
      <c r="D52" s="167"/>
      <c r="E52" s="174"/>
      <c r="F52" s="237" t="str">
        <f>Заполнить!$H$13</f>
        <v>М.О. Лукяненко </v>
      </c>
      <c r="G52" s="237"/>
      <c r="H52" s="237"/>
      <c r="J52" s="166"/>
      <c r="L52" s="173"/>
      <c r="M52" s="173"/>
    </row>
    <row r="53" spans="1:13" ht="15.75">
      <c r="A53" s="330" t="s">
        <v>7</v>
      </c>
      <c r="B53" s="330"/>
      <c r="C53" s="330"/>
      <c r="D53" s="168" t="s">
        <v>8</v>
      </c>
      <c r="E53" s="180"/>
      <c r="F53" s="235" t="s">
        <v>48</v>
      </c>
      <c r="G53" s="235"/>
      <c r="H53" s="235"/>
      <c r="J53" s="169"/>
      <c r="L53" s="174"/>
      <c r="M53" s="174"/>
    </row>
    <row r="54" spans="1:13" ht="15.75" customHeight="1">
      <c r="A54" s="236" t="str">
        <f>Заполнить!$B$14</f>
        <v>Заступник селищного голови Баришівської селищної ради(за згодою)</v>
      </c>
      <c r="B54" s="236"/>
      <c r="C54" s="236"/>
      <c r="D54" s="167"/>
      <c r="E54" s="174"/>
      <c r="F54" s="237" t="str">
        <f>Заполнить!$H$14</f>
        <v>Ю.А. Шовть</v>
      </c>
      <c r="G54" s="237"/>
      <c r="H54" s="237"/>
      <c r="J54" s="166"/>
      <c r="L54" s="173"/>
      <c r="M54" s="173"/>
    </row>
    <row r="55" spans="1:13" ht="15.75">
      <c r="A55" s="330" t="s">
        <v>7</v>
      </c>
      <c r="B55" s="330"/>
      <c r="C55" s="330"/>
      <c r="D55" s="168" t="s">
        <v>8</v>
      </c>
      <c r="E55" s="180"/>
      <c r="F55" s="235" t="s">
        <v>48</v>
      </c>
      <c r="G55" s="235"/>
      <c r="H55" s="235"/>
      <c r="J55" s="169"/>
      <c r="L55" s="174"/>
      <c r="M55" s="174"/>
    </row>
    <row r="56" spans="1:13" ht="15.75" customHeight="1">
      <c r="A56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B56" s="236"/>
      <c r="C56" s="236"/>
      <c r="D56" s="167"/>
      <c r="E56" s="174"/>
      <c r="F56" s="237" t="str">
        <f>Заполнить!$H$15</f>
        <v>Т.М. Дибка</v>
      </c>
      <c r="G56" s="237"/>
      <c r="H56" s="237"/>
      <c r="J56" s="166"/>
      <c r="L56" s="173"/>
      <c r="M56" s="173"/>
    </row>
    <row r="57" spans="1:13" ht="15.75">
      <c r="A57" s="330" t="s">
        <v>7</v>
      </c>
      <c r="B57" s="330"/>
      <c r="C57" s="330"/>
      <c r="D57" s="168" t="s">
        <v>8</v>
      </c>
      <c r="E57" s="180"/>
      <c r="F57" s="235" t="s">
        <v>48</v>
      </c>
      <c r="G57" s="235"/>
      <c r="H57" s="235"/>
      <c r="J57" s="169"/>
      <c r="L57" s="174"/>
      <c r="M57" s="174"/>
    </row>
    <row r="58" spans="1:13" ht="15.75" customHeight="1">
      <c r="A58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B58" s="236"/>
      <c r="C58" s="236"/>
      <c r="D58" s="167"/>
      <c r="E58" s="174"/>
      <c r="F58" s="237" t="str">
        <f>Заполнить!$H$16</f>
        <v>Ю.Г. Шуляк</v>
      </c>
      <c r="G58" s="237"/>
      <c r="H58" s="237"/>
      <c r="J58" s="166"/>
      <c r="L58" s="173"/>
      <c r="M58" s="173"/>
    </row>
    <row r="59" spans="1:13" ht="15.75">
      <c r="A59" s="330" t="s">
        <v>7</v>
      </c>
      <c r="B59" s="330"/>
      <c r="C59" s="330"/>
      <c r="D59" s="168" t="s">
        <v>8</v>
      </c>
      <c r="E59" s="180"/>
      <c r="F59" s="235" t="s">
        <v>48</v>
      </c>
      <c r="G59" s="235"/>
      <c r="H59" s="235"/>
      <c r="J59" s="169"/>
      <c r="L59" s="174"/>
      <c r="M59" s="174"/>
    </row>
    <row r="60" spans="1:13" ht="15.75" customHeight="1" hidden="1">
      <c r="A60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B60" s="236"/>
      <c r="C60" s="236"/>
      <c r="D60" s="167"/>
      <c r="E60" s="174"/>
      <c r="F60" s="237" t="str">
        <f>Заполнить!$H$17</f>
        <v>О.О. Масловцева</v>
      </c>
      <c r="G60" s="237"/>
      <c r="H60" s="237"/>
      <c r="J60" s="166"/>
      <c r="L60" s="173"/>
      <c r="M60" s="173"/>
    </row>
    <row r="61" spans="1:13" ht="15.75" hidden="1">
      <c r="A61" s="330" t="s">
        <v>7</v>
      </c>
      <c r="B61" s="330"/>
      <c r="C61" s="330"/>
      <c r="D61" s="168" t="s">
        <v>8</v>
      </c>
      <c r="E61" s="180"/>
      <c r="F61" s="235" t="s">
        <v>48</v>
      </c>
      <c r="G61" s="235"/>
      <c r="H61" s="235"/>
      <c r="J61" s="169"/>
      <c r="L61" s="174"/>
      <c r="M61" s="174"/>
    </row>
    <row r="62" spans="1:13" ht="15.75" customHeight="1" hidden="1">
      <c r="A62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B62" s="236"/>
      <c r="C62" s="236"/>
      <c r="D62" s="167"/>
      <c r="E62" s="174"/>
      <c r="F62" s="237" t="str">
        <f>Заполнить!$H$18</f>
        <v>Н.М. Ліберацька</v>
      </c>
      <c r="G62" s="237"/>
      <c r="H62" s="237"/>
      <c r="J62" s="166"/>
      <c r="L62" s="173"/>
      <c r="M62" s="173"/>
    </row>
    <row r="63" spans="1:13" ht="15.75" hidden="1">
      <c r="A63" s="330" t="s">
        <v>7</v>
      </c>
      <c r="B63" s="330"/>
      <c r="C63" s="330"/>
      <c r="D63" s="168" t="s">
        <v>8</v>
      </c>
      <c r="E63" s="180"/>
      <c r="F63" s="235" t="s">
        <v>48</v>
      </c>
      <c r="G63" s="235"/>
      <c r="H63" s="235"/>
      <c r="J63" s="169"/>
      <c r="L63" s="174"/>
      <c r="M63" s="174"/>
    </row>
    <row r="64" spans="1:13" ht="15.75" customHeight="1" hidden="1">
      <c r="A64" s="236">
        <f>Заполнить!$B$19</f>
        <v>0</v>
      </c>
      <c r="B64" s="236"/>
      <c r="C64" s="236"/>
      <c r="D64" s="167"/>
      <c r="E64" s="174"/>
      <c r="F64" s="237">
        <f>Заполнить!$H$19</f>
        <v>0</v>
      </c>
      <c r="G64" s="237"/>
      <c r="H64" s="237"/>
      <c r="J64" s="166"/>
      <c r="L64" s="173"/>
      <c r="M64" s="173"/>
    </row>
    <row r="65" spans="1:13" ht="15.75" hidden="1">
      <c r="A65" s="330" t="s">
        <v>7</v>
      </c>
      <c r="B65" s="330"/>
      <c r="C65" s="330"/>
      <c r="D65" s="168" t="s">
        <v>8</v>
      </c>
      <c r="E65" s="180"/>
      <c r="F65" s="235" t="s">
        <v>48</v>
      </c>
      <c r="G65" s="235"/>
      <c r="H65" s="235"/>
      <c r="J65" s="169"/>
      <c r="L65" s="174"/>
      <c r="M65" s="174"/>
    </row>
    <row r="66" spans="1:13" ht="15.75" customHeight="1" hidden="1">
      <c r="A66" s="236">
        <f>Заполнить!$B$20</f>
        <v>0</v>
      </c>
      <c r="B66" s="236"/>
      <c r="C66" s="236"/>
      <c r="D66" s="167"/>
      <c r="E66" s="174"/>
      <c r="F66" s="237">
        <f>Заполнить!$H$20</f>
        <v>0</v>
      </c>
      <c r="G66" s="237"/>
      <c r="H66" s="237"/>
      <c r="J66" s="166"/>
      <c r="L66" s="173"/>
      <c r="M66" s="173"/>
    </row>
    <row r="67" spans="1:13" ht="15.75" hidden="1">
      <c r="A67" s="330" t="s">
        <v>7</v>
      </c>
      <c r="B67" s="330"/>
      <c r="C67" s="330"/>
      <c r="D67" s="168" t="s">
        <v>8</v>
      </c>
      <c r="E67" s="180"/>
      <c r="F67" s="235" t="s">
        <v>48</v>
      </c>
      <c r="G67" s="235"/>
      <c r="H67" s="235"/>
      <c r="J67" s="169"/>
      <c r="L67" s="174"/>
      <c r="M67" s="174"/>
    </row>
    <row r="68" spans="1:13" ht="15.75" customHeight="1" hidden="1">
      <c r="A68" s="236">
        <f>Заполнить!$B$21</f>
        <v>0</v>
      </c>
      <c r="B68" s="236"/>
      <c r="C68" s="236"/>
      <c r="D68" s="167"/>
      <c r="E68" s="174"/>
      <c r="F68" s="237">
        <f>Заполнить!$H$21</f>
        <v>0</v>
      </c>
      <c r="G68" s="237"/>
      <c r="H68" s="237"/>
      <c r="J68" s="166"/>
      <c r="L68" s="173"/>
      <c r="M68" s="173"/>
    </row>
    <row r="69" spans="1:13" ht="15.75" hidden="1">
      <c r="A69" s="330" t="s">
        <v>7</v>
      </c>
      <c r="B69" s="330"/>
      <c r="C69" s="330"/>
      <c r="D69" s="168" t="s">
        <v>8</v>
      </c>
      <c r="E69" s="180"/>
      <c r="F69" s="235" t="s">
        <v>48</v>
      </c>
      <c r="G69" s="235"/>
      <c r="H69" s="235"/>
      <c r="J69" s="169"/>
      <c r="L69" s="174"/>
      <c r="M69" s="174"/>
    </row>
    <row r="70" spans="1:13" ht="15.75" customHeight="1" hidden="1">
      <c r="A70" s="236">
        <f>Заполнить!$B$22</f>
        <v>0</v>
      </c>
      <c r="B70" s="236"/>
      <c r="C70" s="236"/>
      <c r="D70" s="167"/>
      <c r="E70" s="174"/>
      <c r="F70" s="237">
        <f>Заполнить!$H$22</f>
        <v>0</v>
      </c>
      <c r="G70" s="237"/>
      <c r="H70" s="237"/>
      <c r="J70" s="166"/>
      <c r="L70" s="173"/>
      <c r="M70" s="173"/>
    </row>
    <row r="71" spans="1:13" ht="15.75" hidden="1">
      <c r="A71" s="330" t="s">
        <v>7</v>
      </c>
      <c r="B71" s="330"/>
      <c r="C71" s="330"/>
      <c r="D71" s="168" t="s">
        <v>8</v>
      </c>
      <c r="E71" s="180"/>
      <c r="F71" s="235" t="s">
        <v>48</v>
      </c>
      <c r="G71" s="235"/>
      <c r="H71" s="235"/>
      <c r="J71" s="169"/>
      <c r="L71" s="174"/>
      <c r="M71" s="174"/>
    </row>
    <row r="72" spans="1:13" ht="15.75" customHeight="1" hidden="1">
      <c r="A72" s="236">
        <f>Заполнить!$B$23</f>
        <v>0</v>
      </c>
      <c r="B72" s="236"/>
      <c r="C72" s="236"/>
      <c r="D72" s="167"/>
      <c r="E72" s="174"/>
      <c r="F72" s="237">
        <f>Заполнить!$H$23</f>
        <v>0</v>
      </c>
      <c r="G72" s="237"/>
      <c r="H72" s="237"/>
      <c r="J72" s="166"/>
      <c r="L72" s="173"/>
      <c r="M72" s="173"/>
    </row>
    <row r="73" spans="1:13" ht="15.75" hidden="1">
      <c r="A73" s="330" t="s">
        <v>7</v>
      </c>
      <c r="B73" s="330"/>
      <c r="C73" s="330"/>
      <c r="D73" s="168" t="s">
        <v>8</v>
      </c>
      <c r="E73" s="180"/>
      <c r="F73" s="235" t="s">
        <v>48</v>
      </c>
      <c r="G73" s="235"/>
      <c r="H73" s="235"/>
      <c r="J73" s="169"/>
      <c r="L73" s="174"/>
      <c r="M73" s="174"/>
    </row>
    <row r="74" spans="1:13" ht="15.75" customHeight="1" hidden="1">
      <c r="A74" s="236">
        <f>Заполнить!$B$24</f>
        <v>0</v>
      </c>
      <c r="B74" s="236"/>
      <c r="C74" s="236"/>
      <c r="D74" s="167"/>
      <c r="E74" s="174"/>
      <c r="F74" s="237">
        <f>Заполнить!$H$24</f>
        <v>0</v>
      </c>
      <c r="G74" s="237"/>
      <c r="H74" s="237"/>
      <c r="J74" s="166"/>
      <c r="L74" s="173"/>
      <c r="M74" s="173"/>
    </row>
    <row r="75" spans="1:13" ht="15.75" hidden="1">
      <c r="A75" s="330" t="s">
        <v>7</v>
      </c>
      <c r="B75" s="330"/>
      <c r="C75" s="330"/>
      <c r="D75" s="168" t="s">
        <v>8</v>
      </c>
      <c r="E75" s="180"/>
      <c r="F75" s="235" t="s">
        <v>48</v>
      </c>
      <c r="G75" s="235"/>
      <c r="H75" s="235"/>
      <c r="J75" s="169"/>
      <c r="L75" s="174"/>
      <c r="M75" s="174"/>
    </row>
    <row r="76" spans="1:13" ht="15.75" customHeight="1" hidden="1">
      <c r="A76" s="236">
        <f>Заполнить!$B$25</f>
        <v>0</v>
      </c>
      <c r="B76" s="236"/>
      <c r="C76" s="236"/>
      <c r="D76" s="167"/>
      <c r="E76" s="174"/>
      <c r="F76" s="237">
        <f>Заполнить!$H$25</f>
        <v>0</v>
      </c>
      <c r="G76" s="237"/>
      <c r="H76" s="237"/>
      <c r="J76" s="166"/>
      <c r="L76" s="173"/>
      <c r="M76" s="173"/>
    </row>
    <row r="77" spans="1:13" ht="15.75" hidden="1">
      <c r="A77" s="330" t="s">
        <v>7</v>
      </c>
      <c r="B77" s="330"/>
      <c r="C77" s="330"/>
      <c r="D77" s="168" t="s">
        <v>8</v>
      </c>
      <c r="E77" s="180"/>
      <c r="F77" s="235" t="s">
        <v>48</v>
      </c>
      <c r="G77" s="235"/>
      <c r="H77" s="235"/>
      <c r="J77" s="169"/>
      <c r="L77" s="174"/>
      <c r="M77" s="174"/>
    </row>
    <row r="78" spans="1:13" ht="15.75" customHeight="1" hidden="1">
      <c r="A78" s="236">
        <f>Заполнить!$B$26</f>
        <v>0</v>
      </c>
      <c r="B78" s="236"/>
      <c r="C78" s="236"/>
      <c r="D78" s="167"/>
      <c r="E78" s="174"/>
      <c r="F78" s="237">
        <f>Заполнить!$H$26</f>
        <v>0</v>
      </c>
      <c r="G78" s="237"/>
      <c r="H78" s="237"/>
      <c r="J78" s="166"/>
      <c r="L78" s="173"/>
      <c r="M78" s="173"/>
    </row>
    <row r="79" spans="1:13" ht="12.75" hidden="1">
      <c r="A79" s="330" t="s">
        <v>7</v>
      </c>
      <c r="B79" s="330"/>
      <c r="C79" s="330"/>
      <c r="D79" s="168" t="s">
        <v>8</v>
      </c>
      <c r="E79" s="14"/>
      <c r="F79" s="235" t="s">
        <v>48</v>
      </c>
      <c r="G79" s="235"/>
      <c r="H79" s="235"/>
      <c r="J79" s="169"/>
      <c r="L79" s="174"/>
      <c r="M79" s="174"/>
    </row>
    <row r="80" spans="12:13" ht="12.75">
      <c r="L80" s="14"/>
      <c r="M80" s="14"/>
    </row>
    <row r="81" ht="15">
      <c r="A81" s="60" t="s">
        <v>162</v>
      </c>
    </row>
    <row r="82" spans="1:8" ht="13.5" customHeight="1">
      <c r="A82" s="228" t="s">
        <v>23</v>
      </c>
      <c r="B82" s="228" t="s">
        <v>151</v>
      </c>
      <c r="C82" s="228"/>
      <c r="D82" s="228"/>
      <c r="E82" s="334" t="s">
        <v>128</v>
      </c>
      <c r="F82" s="335"/>
      <c r="G82" s="334" t="s">
        <v>129</v>
      </c>
      <c r="H82" s="335"/>
    </row>
    <row r="83" spans="1:8" ht="12.75">
      <c r="A83" s="228"/>
      <c r="B83" s="228"/>
      <c r="C83" s="228"/>
      <c r="D83" s="228"/>
      <c r="E83" s="336"/>
      <c r="F83" s="337"/>
      <c r="G83" s="336"/>
      <c r="H83" s="337"/>
    </row>
    <row r="84" spans="1:8" ht="12.75">
      <c r="A84" s="36">
        <v>1</v>
      </c>
      <c r="B84" s="282">
        <v>2</v>
      </c>
      <c r="C84" s="282"/>
      <c r="D84" s="282"/>
      <c r="E84" s="282">
        <v>3</v>
      </c>
      <c r="F84" s="282"/>
      <c r="G84" s="282">
        <v>4</v>
      </c>
      <c r="H84" s="282"/>
    </row>
    <row r="85" spans="1:8" ht="12.75">
      <c r="A85" s="10">
        <v>1</v>
      </c>
      <c r="B85" s="332"/>
      <c r="C85" s="332"/>
      <c r="D85" s="332"/>
      <c r="E85" s="332"/>
      <c r="F85" s="332"/>
      <c r="G85" s="332"/>
      <c r="H85" s="332"/>
    </row>
    <row r="86" spans="1:8" ht="12.75">
      <c r="A86" s="11" t="s">
        <v>86</v>
      </c>
      <c r="B86" s="333"/>
      <c r="C86" s="333"/>
      <c r="D86" s="333"/>
      <c r="E86" s="333"/>
      <c r="F86" s="333"/>
      <c r="G86" s="333"/>
      <c r="H86" s="333"/>
    </row>
    <row r="87" spans="1:8" ht="12.75">
      <c r="A87" s="11" t="s">
        <v>86</v>
      </c>
      <c r="B87" s="333"/>
      <c r="C87" s="333"/>
      <c r="D87" s="333"/>
      <c r="E87" s="333"/>
      <c r="F87" s="333"/>
      <c r="G87" s="333"/>
      <c r="H87" s="333"/>
    </row>
    <row r="88" spans="1:8" ht="13.5" customHeight="1">
      <c r="A88" s="331" t="s">
        <v>21</v>
      </c>
      <c r="B88" s="331"/>
      <c r="C88" s="331"/>
      <c r="D88" s="331"/>
      <c r="E88" s="331"/>
      <c r="F88" s="331"/>
      <c r="G88" s="331"/>
      <c r="H88" s="331"/>
    </row>
    <row r="90" ht="15">
      <c r="A90" s="13" t="s">
        <v>131</v>
      </c>
    </row>
    <row r="91" spans="1:8" ht="12.75">
      <c r="A91" s="338"/>
      <c r="B91" s="338"/>
      <c r="C91" s="338"/>
      <c r="D91" s="53"/>
      <c r="E91" s="25"/>
      <c r="G91" s="338"/>
      <c r="H91" s="338"/>
    </row>
    <row r="92" spans="1:8" ht="12.75">
      <c r="A92" s="339" t="s">
        <v>7</v>
      </c>
      <c r="B92" s="339"/>
      <c r="C92" s="339"/>
      <c r="D92" s="84"/>
      <c r="E92" s="66" t="s">
        <v>8</v>
      </c>
      <c r="F92" s="16"/>
      <c r="G92" s="341" t="s">
        <v>48</v>
      </c>
      <c r="H92" s="341"/>
    </row>
    <row r="93" spans="1:8" ht="12.75">
      <c r="A93" s="65"/>
      <c r="B93" s="65"/>
      <c r="C93" s="65"/>
      <c r="D93" s="65"/>
      <c r="E93" s="65"/>
      <c r="F93" s="65"/>
      <c r="G93" s="287"/>
      <c r="H93" s="287"/>
    </row>
    <row r="94" spans="1:8" ht="15.75">
      <c r="A94" s="4" t="s">
        <v>132</v>
      </c>
      <c r="D94" s="14"/>
      <c r="G94" s="287"/>
      <c r="H94" s="287"/>
    </row>
    <row r="95" spans="1:8" ht="12.75">
      <c r="A95" s="338"/>
      <c r="B95" s="338"/>
      <c r="C95" s="338"/>
      <c r="D95" s="53"/>
      <c r="E95" s="25"/>
      <c r="G95" s="338"/>
      <c r="H95" s="338"/>
    </row>
    <row r="96" spans="1:8" ht="12.75">
      <c r="A96" s="339" t="s">
        <v>7</v>
      </c>
      <c r="B96" s="339"/>
      <c r="C96" s="339"/>
      <c r="D96" s="84"/>
      <c r="E96" s="66" t="s">
        <v>8</v>
      </c>
      <c r="F96" s="16"/>
      <c r="G96" s="341" t="s">
        <v>48</v>
      </c>
      <c r="H96" s="341"/>
    </row>
    <row r="98" ht="12.75">
      <c r="A98" s="64" t="str">
        <f>Заполнить!B6</f>
        <v>«27» серпня 2020 р.</v>
      </c>
    </row>
    <row r="100" ht="15">
      <c r="A100" s="60" t="s">
        <v>134</v>
      </c>
    </row>
    <row r="101" spans="1:11" ht="12.75">
      <c r="A101" s="338"/>
      <c r="B101" s="338"/>
      <c r="C101" s="338"/>
      <c r="D101" s="338"/>
      <c r="E101" s="338"/>
      <c r="F101" s="338"/>
      <c r="G101" s="338"/>
      <c r="H101" s="338"/>
      <c r="I101" s="53"/>
      <c r="J101" s="53"/>
      <c r="K101" s="53"/>
    </row>
    <row r="102" spans="1:11" ht="12.75">
      <c r="A102" s="340"/>
      <c r="B102" s="340"/>
      <c r="C102" s="340"/>
      <c r="D102" s="340"/>
      <c r="E102" s="340"/>
      <c r="F102" s="340"/>
      <c r="G102" s="340"/>
      <c r="H102" s="340"/>
      <c r="I102" s="53"/>
      <c r="J102" s="53"/>
      <c r="K102" s="53"/>
    </row>
    <row r="103" spans="1:11" ht="12.75">
      <c r="A103" s="340"/>
      <c r="B103" s="340"/>
      <c r="C103" s="340"/>
      <c r="D103" s="340"/>
      <c r="E103" s="340"/>
      <c r="F103" s="340"/>
      <c r="G103" s="340"/>
      <c r="H103" s="340"/>
      <c r="I103" s="53"/>
      <c r="J103" s="53"/>
      <c r="K103" s="53"/>
    </row>
    <row r="105" spans="1:10" ht="15">
      <c r="A105" s="60" t="s">
        <v>6</v>
      </c>
      <c r="B105" s="14"/>
      <c r="C105" s="25"/>
      <c r="F105" s="252">
        <f>G16</f>
        <v>0</v>
      </c>
      <c r="G105" s="252"/>
      <c r="H105" s="252"/>
      <c r="I105" s="53"/>
      <c r="J105" s="53"/>
    </row>
    <row r="106" spans="3:10" ht="12.75">
      <c r="C106" s="66" t="s">
        <v>8</v>
      </c>
      <c r="F106" s="339" t="s">
        <v>48</v>
      </c>
      <c r="G106" s="339"/>
      <c r="H106" s="339"/>
      <c r="I106" s="83"/>
      <c r="J106" s="83"/>
    </row>
    <row r="107" ht="12.75">
      <c r="A107" s="3" t="str">
        <f>Заполнить!B6</f>
        <v>«27» серпня 2020 р.</v>
      </c>
    </row>
    <row r="108" ht="12.75">
      <c r="A108" s="1" t="s">
        <v>164</v>
      </c>
    </row>
    <row r="109" ht="12.75">
      <c r="A109" s="71" t="s">
        <v>163</v>
      </c>
    </row>
  </sheetData>
  <sheetProtection/>
  <mergeCells count="123">
    <mergeCell ref="A59:C59"/>
    <mergeCell ref="A60:C60"/>
    <mergeCell ref="A67:C67"/>
    <mergeCell ref="A68:C68"/>
    <mergeCell ref="A69:C69"/>
    <mergeCell ref="A52:C52"/>
    <mergeCell ref="A53:C53"/>
    <mergeCell ref="A54:C54"/>
    <mergeCell ref="A55:C55"/>
    <mergeCell ref="A56:C56"/>
    <mergeCell ref="A57:C57"/>
    <mergeCell ref="A58:C58"/>
    <mergeCell ref="A61:C61"/>
    <mergeCell ref="A62:C62"/>
    <mergeCell ref="A63:C63"/>
    <mergeCell ref="A64:C64"/>
    <mergeCell ref="A65:C65"/>
    <mergeCell ref="A66:C66"/>
    <mergeCell ref="A76:C76"/>
    <mergeCell ref="A77:C77"/>
    <mergeCell ref="F73:H73"/>
    <mergeCell ref="F74:H74"/>
    <mergeCell ref="F75:H75"/>
    <mergeCell ref="A78:C78"/>
    <mergeCell ref="A91:C91"/>
    <mergeCell ref="A92:C92"/>
    <mergeCell ref="G82:H83"/>
    <mergeCell ref="F76:H76"/>
    <mergeCell ref="A70:C70"/>
    <mergeCell ref="A71:C71"/>
    <mergeCell ref="A72:C72"/>
    <mergeCell ref="A73:C73"/>
    <mergeCell ref="A74:C74"/>
    <mergeCell ref="A75:C75"/>
    <mergeCell ref="F65:H65"/>
    <mergeCell ref="F66:H66"/>
    <mergeCell ref="F67:H67"/>
    <mergeCell ref="F68:H68"/>
    <mergeCell ref="F69:H69"/>
    <mergeCell ref="G92:H92"/>
    <mergeCell ref="A96:C96"/>
    <mergeCell ref="F105:H105"/>
    <mergeCell ref="F106:H106"/>
    <mergeCell ref="A101:H101"/>
    <mergeCell ref="A102:H102"/>
    <mergeCell ref="A103:H103"/>
    <mergeCell ref="G96:H96"/>
    <mergeCell ref="F57:H57"/>
    <mergeCell ref="F58:H58"/>
    <mergeCell ref="F59:H59"/>
    <mergeCell ref="F60:H60"/>
    <mergeCell ref="F61:H61"/>
    <mergeCell ref="A95:C95"/>
    <mergeCell ref="G91:H91"/>
    <mergeCell ref="G95:H95"/>
    <mergeCell ref="G93:H93"/>
    <mergeCell ref="G94:H94"/>
    <mergeCell ref="G84:H84"/>
    <mergeCell ref="G85:H85"/>
    <mergeCell ref="G86:H86"/>
    <mergeCell ref="G87:H87"/>
    <mergeCell ref="G88:H88"/>
    <mergeCell ref="E82:F83"/>
    <mergeCell ref="E85:F85"/>
    <mergeCell ref="E86:F86"/>
    <mergeCell ref="E87:F87"/>
    <mergeCell ref="E88:F88"/>
    <mergeCell ref="A82:A83"/>
    <mergeCell ref="B82:D83"/>
    <mergeCell ref="B84:D84"/>
    <mergeCell ref="B85:D85"/>
    <mergeCell ref="B86:D86"/>
    <mergeCell ref="A88:D88"/>
    <mergeCell ref="B87:D87"/>
    <mergeCell ref="A79:C79"/>
    <mergeCell ref="F52:H52"/>
    <mergeCell ref="F53:H53"/>
    <mergeCell ref="F54:H54"/>
    <mergeCell ref="F55:H55"/>
    <mergeCell ref="F56:H56"/>
    <mergeCell ref="F62:H62"/>
    <mergeCell ref="F63:H63"/>
    <mergeCell ref="F72:H72"/>
    <mergeCell ref="F64:H64"/>
    <mergeCell ref="E84:F84"/>
    <mergeCell ref="F77:H77"/>
    <mergeCell ref="F78:H78"/>
    <mergeCell ref="F79:H79"/>
    <mergeCell ref="A49:C49"/>
    <mergeCell ref="A50:C50"/>
    <mergeCell ref="F49:H49"/>
    <mergeCell ref="F50:H50"/>
    <mergeCell ref="F70:H70"/>
    <mergeCell ref="F71:H71"/>
    <mergeCell ref="C16:E16"/>
    <mergeCell ref="G16:H16"/>
    <mergeCell ref="F23:F24"/>
    <mergeCell ref="A45:B45"/>
    <mergeCell ref="A46:B46"/>
    <mergeCell ref="F45:H45"/>
    <mergeCell ref="F46:H46"/>
    <mergeCell ref="A42:H43"/>
    <mergeCell ref="A29:B29"/>
    <mergeCell ref="A9:H9"/>
    <mergeCell ref="A10:H10"/>
    <mergeCell ref="A22:A24"/>
    <mergeCell ref="C23:C24"/>
    <mergeCell ref="D23:D24"/>
    <mergeCell ref="A11:H12"/>
    <mergeCell ref="A13:H13"/>
    <mergeCell ref="A14:H15"/>
    <mergeCell ref="G17:H17"/>
    <mergeCell ref="C17:E17"/>
    <mergeCell ref="A2:B2"/>
    <mergeCell ref="B22:B24"/>
    <mergeCell ref="C22:E22"/>
    <mergeCell ref="F22:H22"/>
    <mergeCell ref="E23:E24"/>
    <mergeCell ref="G23:G24"/>
    <mergeCell ref="H23:H24"/>
    <mergeCell ref="A3:B3"/>
    <mergeCell ref="A7:H7"/>
    <mergeCell ref="A8:H8"/>
  </mergeCells>
  <printOptions/>
  <pageMargins left="0.2362204724409449" right="0.11811023622047245" top="0.35" bottom="0.1968503937007874" header="0.31496062992125984" footer="0.2755905511811024"/>
  <pageSetup orientation="landscape" paperSize="9" scale="12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31">
      <selection activeCell="A59" sqref="A59:IV60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8" width="9.125" style="1" customWidth="1"/>
    <col min="9" max="9" width="10.75390625" style="1" customWidth="1"/>
    <col min="10" max="10" width="10.875" style="1" customWidth="1"/>
    <col min="11" max="16384" width="9.125" style="1" customWidth="1"/>
  </cols>
  <sheetData>
    <row r="1" ht="12.75">
      <c r="G1" s="52" t="s">
        <v>45</v>
      </c>
    </row>
    <row r="2" spans="1:7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G2" s="52" t="s">
        <v>46</v>
      </c>
    </row>
    <row r="3" spans="1:7" ht="12.75">
      <c r="A3" s="239" t="s">
        <v>47</v>
      </c>
      <c r="B3" s="239"/>
      <c r="G3" s="52" t="s">
        <v>98</v>
      </c>
    </row>
    <row r="4" ht="12.75"/>
    <row r="5" spans="3:7" ht="12.75">
      <c r="C5" s="75"/>
      <c r="D5" s="75"/>
      <c r="E5" s="75"/>
      <c r="F5" s="75"/>
      <c r="G5" s="75"/>
    </row>
    <row r="6" spans="3:7" ht="12.75">
      <c r="C6" s="76"/>
      <c r="D6" s="76"/>
      <c r="E6" s="76"/>
      <c r="F6" s="76"/>
      <c r="G6" s="76"/>
    </row>
    <row r="7" spans="1:11" ht="18.75">
      <c r="A7" s="245" t="s">
        <v>121</v>
      </c>
      <c r="B7" s="245"/>
      <c r="C7" s="245"/>
      <c r="D7" s="245"/>
      <c r="E7" s="245"/>
      <c r="F7" s="245"/>
      <c r="G7" s="245"/>
      <c r="H7" s="245"/>
      <c r="I7" s="245"/>
      <c r="J7" s="245"/>
      <c r="K7" s="77"/>
    </row>
    <row r="8" spans="1:11" ht="14.25" customHeight="1">
      <c r="A8" s="245" t="s">
        <v>165</v>
      </c>
      <c r="B8" s="245"/>
      <c r="C8" s="245"/>
      <c r="D8" s="245"/>
      <c r="E8" s="245"/>
      <c r="F8" s="245"/>
      <c r="G8" s="245"/>
      <c r="H8" s="245"/>
      <c r="I8" s="245"/>
      <c r="J8" s="245"/>
      <c r="K8" s="77"/>
    </row>
    <row r="9" spans="1:11" ht="18.75">
      <c r="A9" s="277" t="str">
        <f>Заполнить!$B$6</f>
        <v>«27» серпня 2020 р.</v>
      </c>
      <c r="B9" s="277"/>
      <c r="C9" s="277"/>
      <c r="D9" s="277"/>
      <c r="E9" s="277"/>
      <c r="F9" s="277"/>
      <c r="G9" s="277"/>
      <c r="H9" s="277"/>
      <c r="I9" s="277"/>
      <c r="J9" s="277"/>
      <c r="K9" s="78"/>
    </row>
    <row r="10" spans="1:11" ht="12.75">
      <c r="A10" s="249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15"/>
    </row>
    <row r="11" spans="1:10" ht="15.75" customHeight="1">
      <c r="A11" s="246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«27» серпня 2020 р. рішення  Баришівської районної ради №1063-57-07 проведено інвентаризацію фінансових інвестицій станом на «27»серпня 2020 р.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8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</row>
    <row r="13" spans="2:8" ht="15.75">
      <c r="B13" s="80" t="s">
        <v>49</v>
      </c>
      <c r="C13" s="29" t="str">
        <f>CONCATENATE("розпочата ",Заполнить!$B$8)</f>
        <v>розпочата «27» серпня 2020 р.</v>
      </c>
      <c r="D13" s="56"/>
      <c r="E13" s="56"/>
      <c r="F13" s="79"/>
      <c r="G13" s="79"/>
      <c r="H13" s="79"/>
    </row>
    <row r="14" spans="1:8" ht="15.75">
      <c r="A14" s="26"/>
      <c r="B14" s="26"/>
      <c r="C14" s="4" t="str">
        <f>CONCATENATE("закінчена ",Заполнить!$B$9)</f>
        <v>закінчена «27»  серпня 2020 р.</v>
      </c>
      <c r="D14" s="56"/>
      <c r="E14" s="56"/>
      <c r="F14" s="79"/>
      <c r="G14" s="79"/>
      <c r="H14" s="79"/>
    </row>
    <row r="16" ht="12.75">
      <c r="A16" s="1" t="s">
        <v>166</v>
      </c>
    </row>
    <row r="17" ht="3" customHeight="1"/>
    <row r="18" spans="1:10" ht="28.5" customHeight="1">
      <c r="A18" s="228" t="s">
        <v>154</v>
      </c>
      <c r="B18" s="228" t="s">
        <v>167</v>
      </c>
      <c r="C18" s="228"/>
      <c r="D18" s="228" t="s">
        <v>168</v>
      </c>
      <c r="E18" s="228" t="s">
        <v>12</v>
      </c>
      <c r="F18" s="228"/>
      <c r="G18" s="228"/>
      <c r="H18" s="228" t="s">
        <v>153</v>
      </c>
      <c r="I18" s="228"/>
      <c r="J18" s="228"/>
    </row>
    <row r="19" spans="1:10" ht="102" customHeight="1">
      <c r="A19" s="228"/>
      <c r="B19" s="228" t="s">
        <v>169</v>
      </c>
      <c r="C19" s="228" t="s">
        <v>170</v>
      </c>
      <c r="D19" s="228"/>
      <c r="E19" s="229" t="s">
        <v>175</v>
      </c>
      <c r="F19" s="228" t="s">
        <v>171</v>
      </c>
      <c r="G19" s="228" t="s">
        <v>172</v>
      </c>
      <c r="H19" s="229" t="s">
        <v>176</v>
      </c>
      <c r="I19" s="228" t="s">
        <v>55</v>
      </c>
      <c r="J19" s="228"/>
    </row>
    <row r="20" spans="1:10" ht="12.75">
      <c r="A20" s="228"/>
      <c r="B20" s="228"/>
      <c r="C20" s="228"/>
      <c r="D20" s="228"/>
      <c r="E20" s="229"/>
      <c r="F20" s="228"/>
      <c r="G20" s="228"/>
      <c r="H20" s="229"/>
      <c r="I20" s="10" t="s">
        <v>173</v>
      </c>
      <c r="J20" s="10" t="s">
        <v>174</v>
      </c>
    </row>
    <row r="21" spans="1:10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</row>
    <row r="22" spans="1:10" ht="12.75">
      <c r="A22" s="10">
        <v>1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11" t="s">
        <v>86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331" t="s">
        <v>21</v>
      </c>
      <c r="B25" s="331"/>
      <c r="C25" s="331"/>
      <c r="D25" s="331"/>
      <c r="E25" s="48" t="s">
        <v>22</v>
      </c>
      <c r="F25" s="48"/>
      <c r="G25" s="48" t="s">
        <v>22</v>
      </c>
      <c r="H25" s="48" t="s">
        <v>22</v>
      </c>
      <c r="I25" s="48"/>
      <c r="J25" s="48"/>
    </row>
    <row r="28" ht="15.75">
      <c r="A28" s="4" t="e">
        <f>CONCATENATE("Разом за описом:  а) кількість порядкових номерів - ",ЧислоПрописом(A24))</f>
        <v>#NAME?</v>
      </c>
    </row>
    <row r="29" ht="12.75">
      <c r="C29" s="15" t="s">
        <v>28</v>
      </c>
    </row>
    <row r="30" spans="1:9" ht="15.75">
      <c r="A30" s="2" t="s">
        <v>29</v>
      </c>
      <c r="B30" s="6" t="e">
        <f>CONCATENATE("б) загальна кількість одиниць (фактично)  ",ЧислоПрописом(A24))</f>
        <v>#NAME?</v>
      </c>
      <c r="I30" s="16"/>
    </row>
    <row r="31" spans="2:3" ht="15.75">
      <c r="B31" s="4"/>
      <c r="C31" s="15" t="s">
        <v>28</v>
      </c>
    </row>
    <row r="32" spans="1:9" ht="15.75">
      <c r="A32" s="2" t="s">
        <v>31</v>
      </c>
      <c r="B32" s="6" t="e">
        <f>CONCATENATE("в) загальна сума номінальної  вартості (фактично) ",СумаПрописом(F25))</f>
        <v>#NAME?</v>
      </c>
      <c r="I32" s="16"/>
    </row>
    <row r="33" spans="2:4" ht="15.75">
      <c r="B33" s="4"/>
      <c r="D33" s="15" t="s">
        <v>28</v>
      </c>
    </row>
    <row r="34" spans="2:9" ht="15.75">
      <c r="B34" s="6" t="e">
        <f>CONCATENATE("г) загальна кількість одиниць за даними бухгалтерського обліку  ",ЧислоПрописом(A24))</f>
        <v>#NAME?</v>
      </c>
      <c r="I34" s="16"/>
    </row>
    <row r="35" spans="1:4" ht="15.75">
      <c r="A35" s="2" t="s">
        <v>29</v>
      </c>
      <c r="B35" s="4"/>
      <c r="D35" s="15" t="s">
        <v>28</v>
      </c>
    </row>
    <row r="36" spans="1:9" ht="15.75">
      <c r="A36" s="2" t="s">
        <v>32</v>
      </c>
      <c r="B36" s="6" t="e">
        <f>CONCATENATE("ґ) загальна сума номінальної вартості за даними бухгалтерського обліку  ",СумаПрописом(I25))</f>
        <v>#NAME?</v>
      </c>
      <c r="I36" s="16"/>
    </row>
    <row r="37" spans="1:6" ht="12.75">
      <c r="A37" s="3" t="s">
        <v>33</v>
      </c>
      <c r="F37" s="15" t="s">
        <v>28</v>
      </c>
    </row>
    <row r="38" ht="15">
      <c r="B38" s="60" t="e">
        <f>CONCATENATE("д) балансова  вартість за даними бухгалтерського обліку ",СумаПрописом(J25))</f>
        <v>#NAME?</v>
      </c>
    </row>
    <row r="39" spans="2:4" ht="15">
      <c r="B39" s="60"/>
      <c r="D39" s="15" t="s">
        <v>28</v>
      </c>
    </row>
    <row r="40" spans="1:8" ht="12.75">
      <c r="A40" s="324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324"/>
      <c r="C40" s="324"/>
      <c r="D40" s="324"/>
      <c r="E40" s="324"/>
      <c r="F40" s="324"/>
      <c r="G40" s="324"/>
      <c r="H40" s="324"/>
    </row>
    <row r="41" spans="1:8" ht="18" customHeight="1">
      <c r="A41" s="324"/>
      <c r="B41" s="324"/>
      <c r="C41" s="324"/>
      <c r="D41" s="324"/>
      <c r="E41" s="324"/>
      <c r="F41" s="324"/>
      <c r="G41" s="324"/>
      <c r="H41" s="324"/>
    </row>
    <row r="42" spans="1:5" ht="15.75">
      <c r="A42" s="17" t="s">
        <v>6</v>
      </c>
      <c r="B42"/>
      <c r="C42"/>
      <c r="D42"/>
      <c r="E42"/>
    </row>
    <row r="43" spans="1:12" ht="12.75">
      <c r="A43" s="251"/>
      <c r="B43" s="251"/>
      <c r="C43" s="53"/>
      <c r="D43" s="57"/>
      <c r="E43" s="53"/>
      <c r="F43" s="251"/>
      <c r="G43" s="251"/>
      <c r="H43" s="251"/>
      <c r="I43" s="53"/>
      <c r="J43" s="53"/>
      <c r="K43" s="53"/>
      <c r="L43" s="53"/>
    </row>
    <row r="44" spans="1:12" ht="12.75">
      <c r="A44" s="326" t="s">
        <v>143</v>
      </c>
      <c r="B44" s="326"/>
      <c r="D44" s="74" t="s">
        <v>142</v>
      </c>
      <c r="E44" s="53"/>
      <c r="F44" s="327" t="s">
        <v>48</v>
      </c>
      <c r="G44" s="327"/>
      <c r="H44" s="327"/>
      <c r="K44" s="54"/>
      <c r="L44" s="54"/>
    </row>
    <row r="45" ht="12.75">
      <c r="A45" s="2" t="s">
        <v>141</v>
      </c>
    </row>
    <row r="47" spans="1:10" ht="15.75" customHeight="1">
      <c r="A47" s="177" t="s">
        <v>126</v>
      </c>
      <c r="H47" s="14"/>
      <c r="I47" s="114"/>
      <c r="J47" s="14"/>
    </row>
    <row r="48" spans="1:11" ht="15.75" customHeight="1">
      <c r="A48" s="328" t="str">
        <f>Заполнить!$B$12</f>
        <v>Заступник голови районної ради</v>
      </c>
      <c r="B48" s="328"/>
      <c r="C48" s="328"/>
      <c r="D48" s="328"/>
      <c r="E48" s="180"/>
      <c r="F48" s="167"/>
      <c r="H48" s="237" t="str">
        <f>Заполнить!$H$12</f>
        <v>С.І. Богдан</v>
      </c>
      <c r="I48" s="237"/>
      <c r="J48" s="237"/>
      <c r="K48" s="173"/>
    </row>
    <row r="49" spans="1:11" ht="15.75" customHeight="1">
      <c r="A49" s="330" t="s">
        <v>7</v>
      </c>
      <c r="B49" s="330"/>
      <c r="C49" s="330"/>
      <c r="D49" s="330"/>
      <c r="E49" s="174"/>
      <c r="F49" s="168" t="s">
        <v>8</v>
      </c>
      <c r="H49" s="235" t="s">
        <v>48</v>
      </c>
      <c r="I49" s="235"/>
      <c r="J49" s="235"/>
      <c r="K49" s="174"/>
    </row>
    <row r="50" spans="1:11" ht="15.75">
      <c r="A50" s="178" t="s">
        <v>127</v>
      </c>
      <c r="B50" s="168"/>
      <c r="C50" s="168"/>
      <c r="D50" s="168"/>
      <c r="E50" s="168"/>
      <c r="F50" s="168"/>
      <c r="H50" s="235"/>
      <c r="I50" s="235"/>
      <c r="J50" s="235"/>
      <c r="K50" s="168"/>
    </row>
    <row r="51" spans="1:11" ht="15.75" customHeight="1">
      <c r="A51" s="328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B51" s="328"/>
      <c r="C51" s="328"/>
      <c r="D51" s="328"/>
      <c r="E51" s="180"/>
      <c r="F51" s="167"/>
      <c r="H51" s="237" t="str">
        <f>Заполнить!$H$13</f>
        <v>М.О. Лукяненко </v>
      </c>
      <c r="I51" s="237"/>
      <c r="J51" s="237"/>
      <c r="K51" s="173"/>
    </row>
    <row r="52" spans="1:11" ht="12.75">
      <c r="A52" s="330" t="s">
        <v>7</v>
      </c>
      <c r="B52" s="330"/>
      <c r="C52" s="330"/>
      <c r="D52" s="330"/>
      <c r="E52" s="174"/>
      <c r="F52" s="168" t="s">
        <v>8</v>
      </c>
      <c r="H52" s="235" t="s">
        <v>48</v>
      </c>
      <c r="I52" s="235"/>
      <c r="J52" s="235"/>
      <c r="K52" s="174"/>
    </row>
    <row r="53" spans="1:11" ht="15.75" customHeight="1">
      <c r="A53" s="328" t="str">
        <f>Заполнить!$B$14</f>
        <v>Заступник селищного голови Баришівської селищної ради(за згодою)</v>
      </c>
      <c r="B53" s="328"/>
      <c r="C53" s="328"/>
      <c r="D53" s="328"/>
      <c r="E53" s="180"/>
      <c r="F53" s="167"/>
      <c r="H53" s="237" t="str">
        <f>Заполнить!$H$14</f>
        <v>Ю.А. Шовть</v>
      </c>
      <c r="I53" s="237"/>
      <c r="J53" s="237"/>
      <c r="K53" s="173"/>
    </row>
    <row r="54" spans="1:11" ht="12.75">
      <c r="A54" s="330" t="s">
        <v>7</v>
      </c>
      <c r="B54" s="330"/>
      <c r="C54" s="330"/>
      <c r="D54" s="330"/>
      <c r="E54" s="174"/>
      <c r="F54" s="168" t="s">
        <v>8</v>
      </c>
      <c r="H54" s="235" t="s">
        <v>48</v>
      </c>
      <c r="I54" s="235"/>
      <c r="J54" s="235"/>
      <c r="K54" s="174"/>
    </row>
    <row r="55" spans="1:11" ht="15.75" customHeight="1">
      <c r="A55" s="328" t="str">
        <f>Заполнить!$B$15</f>
        <v>Начальник відділу комунальної власності житлово-комунального господарства та благоустрою (за згодою)</v>
      </c>
      <c r="B55" s="328"/>
      <c r="C55" s="328"/>
      <c r="D55" s="328"/>
      <c r="E55" s="180"/>
      <c r="F55" s="167"/>
      <c r="H55" s="237" t="str">
        <f>Заполнить!$H$15</f>
        <v>Т.М. Дибка</v>
      </c>
      <c r="I55" s="237"/>
      <c r="J55" s="237"/>
      <c r="K55" s="173"/>
    </row>
    <row r="56" spans="1:11" ht="12.75">
      <c r="A56" s="330" t="s">
        <v>7</v>
      </c>
      <c r="B56" s="330"/>
      <c r="C56" s="330"/>
      <c r="D56" s="330"/>
      <c r="E56" s="174"/>
      <c r="F56" s="168" t="s">
        <v>8</v>
      </c>
      <c r="H56" s="235" t="s">
        <v>48</v>
      </c>
      <c r="I56" s="235"/>
      <c r="J56" s="235"/>
      <c r="K56" s="174"/>
    </row>
    <row r="57" spans="1:11" ht="15.75" customHeight="1">
      <c r="A57" s="328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B57" s="328"/>
      <c r="C57" s="328"/>
      <c r="D57" s="328"/>
      <c r="E57" s="180"/>
      <c r="F57" s="167"/>
      <c r="H57" s="237" t="str">
        <f>Заполнить!$H$16</f>
        <v>Ю.Г. Шуляк</v>
      </c>
      <c r="I57" s="237"/>
      <c r="J57" s="237"/>
      <c r="K57" s="173"/>
    </row>
    <row r="58" spans="1:11" ht="12.75">
      <c r="A58" s="330" t="s">
        <v>7</v>
      </c>
      <c r="B58" s="330"/>
      <c r="C58" s="330"/>
      <c r="D58" s="330"/>
      <c r="E58" s="174"/>
      <c r="F58" s="168" t="s">
        <v>8</v>
      </c>
      <c r="H58" s="235" t="s">
        <v>48</v>
      </c>
      <c r="I58" s="235"/>
      <c r="J58" s="235"/>
      <c r="K58" s="174"/>
    </row>
    <row r="59" spans="1:11" ht="15.75" hidden="1">
      <c r="A59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B59" s="236"/>
      <c r="C59" s="236"/>
      <c r="D59" s="236"/>
      <c r="E59" s="180"/>
      <c r="F59" s="167"/>
      <c r="H59" s="237" t="str">
        <f>Заполнить!$H$17</f>
        <v>О.О. Масловцева</v>
      </c>
      <c r="I59" s="237"/>
      <c r="J59" s="237"/>
      <c r="K59" s="173"/>
    </row>
    <row r="60" spans="1:11" ht="12.75" hidden="1">
      <c r="A60" s="330" t="s">
        <v>7</v>
      </c>
      <c r="B60" s="330"/>
      <c r="C60" s="330"/>
      <c r="D60" s="330"/>
      <c r="E60" s="174"/>
      <c r="F60" s="168" t="s">
        <v>8</v>
      </c>
      <c r="H60" s="235" t="s">
        <v>48</v>
      </c>
      <c r="I60" s="235"/>
      <c r="J60" s="235"/>
      <c r="K60" s="174"/>
    </row>
    <row r="61" spans="1:11" ht="15.75" hidden="1">
      <c r="A61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B61" s="236"/>
      <c r="C61" s="236"/>
      <c r="D61" s="236"/>
      <c r="E61" s="180"/>
      <c r="F61" s="167"/>
      <c r="H61" s="237" t="str">
        <f>Заполнить!$H$18</f>
        <v>Н.М. Ліберацька</v>
      </c>
      <c r="I61" s="237"/>
      <c r="J61" s="237"/>
      <c r="K61" s="173"/>
    </row>
    <row r="62" spans="1:11" ht="12.75" hidden="1">
      <c r="A62" s="330" t="s">
        <v>7</v>
      </c>
      <c r="B62" s="330"/>
      <c r="C62" s="330"/>
      <c r="D62" s="330"/>
      <c r="E62" s="174"/>
      <c r="F62" s="168" t="s">
        <v>8</v>
      </c>
      <c r="H62" s="235" t="s">
        <v>48</v>
      </c>
      <c r="I62" s="235"/>
      <c r="J62" s="235"/>
      <c r="K62" s="174"/>
    </row>
    <row r="63" spans="1:11" ht="15.75" hidden="1">
      <c r="A63" s="236">
        <f>Заполнить!$B$19</f>
        <v>0</v>
      </c>
      <c r="B63" s="236"/>
      <c r="C63" s="236"/>
      <c r="D63" s="236"/>
      <c r="E63" s="180"/>
      <c r="F63" s="167"/>
      <c r="H63" s="237">
        <f>Заполнить!$H$19</f>
        <v>0</v>
      </c>
      <c r="I63" s="237"/>
      <c r="J63" s="237"/>
      <c r="K63" s="173"/>
    </row>
    <row r="64" spans="1:11" ht="12.75" hidden="1">
      <c r="A64" s="330" t="s">
        <v>7</v>
      </c>
      <c r="B64" s="330"/>
      <c r="C64" s="330"/>
      <c r="D64" s="330"/>
      <c r="E64" s="174"/>
      <c r="F64" s="168" t="s">
        <v>8</v>
      </c>
      <c r="H64" s="235" t="s">
        <v>48</v>
      </c>
      <c r="I64" s="235"/>
      <c r="J64" s="235"/>
      <c r="K64" s="174"/>
    </row>
    <row r="65" spans="1:11" ht="15.75" hidden="1">
      <c r="A65" s="236">
        <f>Заполнить!$B$20</f>
        <v>0</v>
      </c>
      <c r="B65" s="236"/>
      <c r="C65" s="236"/>
      <c r="D65" s="236"/>
      <c r="E65" s="180"/>
      <c r="F65" s="167"/>
      <c r="H65" s="237">
        <f>Заполнить!$H$20</f>
        <v>0</v>
      </c>
      <c r="I65" s="237"/>
      <c r="J65" s="237"/>
      <c r="K65" s="173"/>
    </row>
    <row r="66" spans="1:11" ht="12.75" hidden="1">
      <c r="A66" s="330" t="s">
        <v>7</v>
      </c>
      <c r="B66" s="330"/>
      <c r="C66" s="330"/>
      <c r="D66" s="330"/>
      <c r="E66" s="174"/>
      <c r="F66" s="168" t="s">
        <v>8</v>
      </c>
      <c r="H66" s="235" t="s">
        <v>48</v>
      </c>
      <c r="I66" s="235"/>
      <c r="J66" s="235"/>
      <c r="K66" s="174"/>
    </row>
    <row r="67" spans="1:11" ht="15.75" hidden="1">
      <c r="A67" s="236">
        <f>Заполнить!$B$21</f>
        <v>0</v>
      </c>
      <c r="B67" s="236"/>
      <c r="C67" s="236"/>
      <c r="D67" s="236"/>
      <c r="E67" s="180"/>
      <c r="F67" s="167"/>
      <c r="H67" s="237">
        <f>Заполнить!$H$21</f>
        <v>0</v>
      </c>
      <c r="I67" s="237"/>
      <c r="J67" s="237"/>
      <c r="K67" s="173"/>
    </row>
    <row r="68" spans="1:11" ht="12.75" hidden="1">
      <c r="A68" s="330" t="s">
        <v>7</v>
      </c>
      <c r="B68" s="330"/>
      <c r="C68" s="330"/>
      <c r="D68" s="330"/>
      <c r="E68" s="174"/>
      <c r="F68" s="168" t="s">
        <v>8</v>
      </c>
      <c r="H68" s="235" t="s">
        <v>48</v>
      </c>
      <c r="I68" s="235"/>
      <c r="J68" s="235"/>
      <c r="K68" s="174"/>
    </row>
    <row r="69" spans="1:11" ht="15.75" hidden="1">
      <c r="A69" s="236">
        <f>Заполнить!$B$22</f>
        <v>0</v>
      </c>
      <c r="B69" s="236"/>
      <c r="C69" s="236"/>
      <c r="D69" s="236"/>
      <c r="E69" s="180"/>
      <c r="F69" s="167"/>
      <c r="H69" s="237">
        <f>Заполнить!$H$22</f>
        <v>0</v>
      </c>
      <c r="I69" s="237"/>
      <c r="J69" s="237"/>
      <c r="K69" s="173"/>
    </row>
    <row r="70" spans="1:11" ht="12.75" hidden="1">
      <c r="A70" s="330" t="s">
        <v>7</v>
      </c>
      <c r="B70" s="330"/>
      <c r="C70" s="330"/>
      <c r="D70" s="330"/>
      <c r="E70" s="174"/>
      <c r="F70" s="168" t="s">
        <v>8</v>
      </c>
      <c r="H70" s="235" t="s">
        <v>48</v>
      </c>
      <c r="I70" s="235"/>
      <c r="J70" s="235"/>
      <c r="K70" s="174"/>
    </row>
    <row r="71" spans="1:11" ht="15.75" hidden="1">
      <c r="A71" s="236">
        <f>Заполнить!$B$23</f>
        <v>0</v>
      </c>
      <c r="B71" s="236"/>
      <c r="C71" s="236"/>
      <c r="D71" s="236"/>
      <c r="E71" s="180"/>
      <c r="F71" s="167"/>
      <c r="H71" s="237">
        <f>Заполнить!$H$23</f>
        <v>0</v>
      </c>
      <c r="I71" s="237"/>
      <c r="J71" s="237"/>
      <c r="K71" s="173"/>
    </row>
    <row r="72" spans="1:11" ht="12.75" hidden="1">
      <c r="A72" s="330" t="s">
        <v>7</v>
      </c>
      <c r="B72" s="330"/>
      <c r="C72" s="330"/>
      <c r="D72" s="330"/>
      <c r="E72" s="174"/>
      <c r="F72" s="168" t="s">
        <v>8</v>
      </c>
      <c r="H72" s="235" t="s">
        <v>48</v>
      </c>
      <c r="I72" s="235"/>
      <c r="J72" s="235"/>
      <c r="K72" s="174"/>
    </row>
    <row r="73" spans="1:11" ht="15.75" hidden="1">
      <c r="A73" s="236">
        <f>Заполнить!$B$24</f>
        <v>0</v>
      </c>
      <c r="B73" s="236"/>
      <c r="C73" s="236"/>
      <c r="D73" s="236"/>
      <c r="E73" s="180"/>
      <c r="F73" s="167"/>
      <c r="H73" s="237">
        <f>Заполнить!$H$24</f>
        <v>0</v>
      </c>
      <c r="I73" s="237"/>
      <c r="J73" s="237"/>
      <c r="K73" s="173"/>
    </row>
    <row r="74" spans="1:11" ht="12.75" hidden="1">
      <c r="A74" s="330" t="s">
        <v>7</v>
      </c>
      <c r="B74" s="330"/>
      <c r="C74" s="330"/>
      <c r="D74" s="330"/>
      <c r="E74" s="174"/>
      <c r="F74" s="168" t="s">
        <v>8</v>
      </c>
      <c r="H74" s="235" t="s">
        <v>48</v>
      </c>
      <c r="I74" s="235"/>
      <c r="J74" s="235"/>
      <c r="K74" s="174"/>
    </row>
    <row r="75" spans="1:11" ht="15.75" hidden="1">
      <c r="A75" s="236">
        <f>Заполнить!$B$25</f>
        <v>0</v>
      </c>
      <c r="B75" s="236"/>
      <c r="C75" s="236"/>
      <c r="D75" s="236"/>
      <c r="E75" s="180"/>
      <c r="F75" s="167"/>
      <c r="H75" s="237">
        <f>Заполнить!$H$25</f>
        <v>0</v>
      </c>
      <c r="I75" s="237"/>
      <c r="J75" s="237"/>
      <c r="K75" s="173"/>
    </row>
    <row r="76" spans="1:11" ht="12.75" hidden="1">
      <c r="A76" s="330" t="s">
        <v>7</v>
      </c>
      <c r="B76" s="330"/>
      <c r="C76" s="330"/>
      <c r="D76" s="330"/>
      <c r="E76" s="174"/>
      <c r="F76" s="168" t="s">
        <v>8</v>
      </c>
      <c r="H76" s="235" t="s">
        <v>48</v>
      </c>
      <c r="I76" s="235"/>
      <c r="J76" s="235"/>
      <c r="K76" s="174"/>
    </row>
    <row r="77" spans="1:11" ht="15.75" hidden="1">
      <c r="A77" s="236">
        <f>Заполнить!$B$26</f>
        <v>0</v>
      </c>
      <c r="B77" s="236"/>
      <c r="C77" s="236"/>
      <c r="D77" s="236"/>
      <c r="E77" s="180"/>
      <c r="F77" s="167"/>
      <c r="H77" s="237">
        <f>Заполнить!$H$26</f>
        <v>0</v>
      </c>
      <c r="I77" s="237"/>
      <c r="J77" s="237"/>
      <c r="K77" s="173"/>
    </row>
    <row r="78" spans="1:11" ht="12.75" hidden="1">
      <c r="A78" s="330" t="s">
        <v>7</v>
      </c>
      <c r="B78" s="330"/>
      <c r="C78" s="330"/>
      <c r="D78" s="330"/>
      <c r="E78" s="174"/>
      <c r="F78" s="168" t="s">
        <v>8</v>
      </c>
      <c r="H78" s="235" t="s">
        <v>48</v>
      </c>
      <c r="I78" s="235"/>
      <c r="J78" s="235"/>
      <c r="K78" s="174"/>
    </row>
    <row r="80" ht="15">
      <c r="A80" s="60" t="s">
        <v>162</v>
      </c>
    </row>
    <row r="81" spans="1:10" ht="13.5" customHeight="1">
      <c r="A81" s="228" t="s">
        <v>23</v>
      </c>
      <c r="B81" s="228" t="s">
        <v>168</v>
      </c>
      <c r="C81" s="228"/>
      <c r="D81" s="228"/>
      <c r="E81" s="228"/>
      <c r="F81" s="228"/>
      <c r="G81" s="228" t="s">
        <v>128</v>
      </c>
      <c r="H81" s="228"/>
      <c r="I81" s="228" t="s">
        <v>129</v>
      </c>
      <c r="J81" s="228"/>
    </row>
    <row r="82" spans="1:10" ht="12.75">
      <c r="A82" s="228"/>
      <c r="B82" s="228"/>
      <c r="C82" s="228"/>
      <c r="D82" s="228"/>
      <c r="E82" s="228"/>
      <c r="F82" s="228"/>
      <c r="G82" s="228"/>
      <c r="H82" s="228"/>
      <c r="I82" s="228"/>
      <c r="J82" s="228"/>
    </row>
    <row r="83" spans="1:10" ht="12.75">
      <c r="A83" s="36">
        <v>1</v>
      </c>
      <c r="B83" s="282">
        <v>2</v>
      </c>
      <c r="C83" s="282"/>
      <c r="D83" s="282"/>
      <c r="E83" s="282"/>
      <c r="F83" s="282"/>
      <c r="G83" s="282">
        <v>3</v>
      </c>
      <c r="H83" s="282"/>
      <c r="I83" s="282">
        <v>4</v>
      </c>
      <c r="J83" s="282"/>
    </row>
    <row r="84" spans="1:10" ht="12.75">
      <c r="A84" s="10">
        <v>1</v>
      </c>
      <c r="B84" s="332"/>
      <c r="C84" s="332"/>
      <c r="D84" s="332"/>
      <c r="E84" s="332"/>
      <c r="F84" s="332"/>
      <c r="G84" s="332"/>
      <c r="H84" s="332"/>
      <c r="I84" s="332"/>
      <c r="J84" s="332"/>
    </row>
    <row r="85" spans="1:10" ht="12.75">
      <c r="A85" s="11" t="s">
        <v>86</v>
      </c>
      <c r="B85" s="333"/>
      <c r="C85" s="333"/>
      <c r="D85" s="333"/>
      <c r="E85" s="333"/>
      <c r="F85" s="333"/>
      <c r="G85" s="333"/>
      <c r="H85" s="333"/>
      <c r="I85" s="333"/>
      <c r="J85" s="333"/>
    </row>
    <row r="86" spans="1:10" ht="12.75">
      <c r="A86" s="11" t="s">
        <v>86</v>
      </c>
      <c r="B86" s="333"/>
      <c r="C86" s="333"/>
      <c r="D86" s="333"/>
      <c r="E86" s="333"/>
      <c r="F86" s="333"/>
      <c r="G86" s="333"/>
      <c r="H86" s="333"/>
      <c r="I86" s="333"/>
      <c r="J86" s="333"/>
    </row>
    <row r="87" spans="1:10" ht="13.5" customHeight="1">
      <c r="A87" s="331" t="s">
        <v>21</v>
      </c>
      <c r="B87" s="331"/>
      <c r="C87" s="331"/>
      <c r="D87" s="331"/>
      <c r="E87" s="331"/>
      <c r="F87" s="331"/>
      <c r="G87" s="331"/>
      <c r="H87" s="331"/>
      <c r="I87" s="331"/>
      <c r="J87" s="331"/>
    </row>
    <row r="89" ht="15">
      <c r="A89" s="13" t="s">
        <v>131</v>
      </c>
    </row>
    <row r="90" spans="1:8" ht="12.75">
      <c r="A90" s="338"/>
      <c r="B90" s="338"/>
      <c r="C90" s="338"/>
      <c r="D90" s="53"/>
      <c r="E90" s="25"/>
      <c r="G90" s="338"/>
      <c r="H90" s="338"/>
    </row>
    <row r="91" spans="1:8" ht="12.75">
      <c r="A91" s="339" t="s">
        <v>7</v>
      </c>
      <c r="B91" s="339"/>
      <c r="C91" s="339"/>
      <c r="D91" s="84"/>
      <c r="E91" s="72" t="s">
        <v>8</v>
      </c>
      <c r="F91" s="16"/>
      <c r="G91" s="341" t="s">
        <v>48</v>
      </c>
      <c r="H91" s="341"/>
    </row>
    <row r="92" spans="1:8" ht="12.75">
      <c r="A92" s="65"/>
      <c r="B92" s="65"/>
      <c r="C92" s="65"/>
      <c r="D92" s="65"/>
      <c r="E92" s="65"/>
      <c r="F92" s="65"/>
      <c r="G92" s="287"/>
      <c r="H92" s="287"/>
    </row>
    <row r="93" spans="1:8" ht="15.75">
      <c r="A93" s="4" t="s">
        <v>132</v>
      </c>
      <c r="D93" s="14"/>
      <c r="G93" s="287"/>
      <c r="H93" s="287"/>
    </row>
    <row r="94" spans="1:8" ht="12.75">
      <c r="A94" s="338"/>
      <c r="B94" s="338"/>
      <c r="C94" s="338"/>
      <c r="D94" s="53"/>
      <c r="E94" s="25"/>
      <c r="G94" s="338"/>
      <c r="H94" s="338"/>
    </row>
    <row r="95" spans="1:8" ht="12.75">
      <c r="A95" s="339" t="s">
        <v>7</v>
      </c>
      <c r="B95" s="339"/>
      <c r="C95" s="339"/>
      <c r="D95" s="84"/>
      <c r="E95" s="72" t="s">
        <v>8</v>
      </c>
      <c r="F95" s="16"/>
      <c r="G95" s="341" t="s">
        <v>48</v>
      </c>
      <c r="H95" s="341"/>
    </row>
    <row r="97" ht="12.75">
      <c r="A97" s="64" t="str">
        <f>Заполнить!B6</f>
        <v>«27» серпня 2020 р.</v>
      </c>
    </row>
    <row r="99" ht="15">
      <c r="A99" s="60" t="s">
        <v>134</v>
      </c>
    </row>
    <row r="100" spans="1:11" ht="12.75">
      <c r="A100" s="338"/>
      <c r="B100" s="338"/>
      <c r="C100" s="338"/>
      <c r="D100" s="338"/>
      <c r="E100" s="338"/>
      <c r="F100" s="338"/>
      <c r="G100" s="338"/>
      <c r="H100" s="338"/>
      <c r="I100" s="53"/>
      <c r="J100" s="53"/>
      <c r="K100" s="53"/>
    </row>
    <row r="101" spans="1:11" ht="12.75">
      <c r="A101" s="340"/>
      <c r="B101" s="340"/>
      <c r="C101" s="340"/>
      <c r="D101" s="340"/>
      <c r="E101" s="340"/>
      <c r="F101" s="340"/>
      <c r="G101" s="340"/>
      <c r="H101" s="340"/>
      <c r="I101" s="53"/>
      <c r="J101" s="53"/>
      <c r="K101" s="53"/>
    </row>
    <row r="102" spans="1:11" ht="12.75">
      <c r="A102" s="340"/>
      <c r="B102" s="340"/>
      <c r="C102" s="340"/>
      <c r="D102" s="340"/>
      <c r="E102" s="340"/>
      <c r="F102" s="340"/>
      <c r="G102" s="340"/>
      <c r="H102" s="340"/>
      <c r="I102" s="53"/>
      <c r="J102" s="53"/>
      <c r="K102" s="53"/>
    </row>
    <row r="104" spans="1:10" ht="15">
      <c r="A104" s="60" t="s">
        <v>6</v>
      </c>
      <c r="B104" s="14"/>
      <c r="C104" s="25"/>
      <c r="F104" s="250"/>
      <c r="G104" s="250"/>
      <c r="H104" s="250"/>
      <c r="I104" s="53"/>
      <c r="J104" s="53"/>
    </row>
    <row r="105" spans="3:10" ht="12.75">
      <c r="C105" s="72" t="s">
        <v>8</v>
      </c>
      <c r="F105" s="339" t="s">
        <v>48</v>
      </c>
      <c r="G105" s="339"/>
      <c r="H105" s="339"/>
      <c r="I105" s="83"/>
      <c r="J105" s="83"/>
    </row>
    <row r="106" ht="12.75">
      <c r="A106" s="3" t="str">
        <f>Заполнить!B6</f>
        <v>«27» серпня 2020 р.</v>
      </c>
    </row>
    <row r="107" ht="12.75">
      <c r="A107" s="1" t="s">
        <v>164</v>
      </c>
    </row>
    <row r="108" ht="15.75" customHeight="1">
      <c r="A108" s="71" t="s">
        <v>177</v>
      </c>
    </row>
  </sheetData>
  <sheetProtection/>
  <mergeCells count="120">
    <mergeCell ref="H68:J68"/>
    <mergeCell ref="H69:J69"/>
    <mergeCell ref="H78:J78"/>
    <mergeCell ref="H72:J72"/>
    <mergeCell ref="H73:J73"/>
    <mergeCell ref="H74:J74"/>
    <mergeCell ref="H75:J75"/>
    <mergeCell ref="H76:J76"/>
    <mergeCell ref="H77:J77"/>
    <mergeCell ref="H70:J70"/>
    <mergeCell ref="H71:J71"/>
    <mergeCell ref="H60:J60"/>
    <mergeCell ref="H61:J61"/>
    <mergeCell ref="H56:J56"/>
    <mergeCell ref="H57:J57"/>
    <mergeCell ref="H58:J58"/>
    <mergeCell ref="H59:J59"/>
    <mergeCell ref="H66:J66"/>
    <mergeCell ref="H67:J67"/>
    <mergeCell ref="A69:D69"/>
    <mergeCell ref="A48:D48"/>
    <mergeCell ref="A49:D49"/>
    <mergeCell ref="A51:D51"/>
    <mergeCell ref="A52:D52"/>
    <mergeCell ref="A53:D53"/>
    <mergeCell ref="A54:D54"/>
    <mergeCell ref="A55:D55"/>
    <mergeCell ref="A56:D56"/>
    <mergeCell ref="A57:D57"/>
    <mergeCell ref="H54:J54"/>
    <mergeCell ref="H55:J55"/>
    <mergeCell ref="A73:D73"/>
    <mergeCell ref="A74:D74"/>
    <mergeCell ref="A75:D75"/>
    <mergeCell ref="A64:D64"/>
    <mergeCell ref="A65:D65"/>
    <mergeCell ref="A66:D66"/>
    <mergeCell ref="A67:D67"/>
    <mergeCell ref="A68:D68"/>
    <mergeCell ref="A59:D59"/>
    <mergeCell ref="A60:D60"/>
    <mergeCell ref="H62:J62"/>
    <mergeCell ref="H63:J63"/>
    <mergeCell ref="H64:J64"/>
    <mergeCell ref="H65:J65"/>
    <mergeCell ref="A62:D62"/>
    <mergeCell ref="A63:D63"/>
    <mergeCell ref="A72:D72"/>
    <mergeCell ref="H48:J48"/>
    <mergeCell ref="H49:J49"/>
    <mergeCell ref="H50:J50"/>
    <mergeCell ref="H51:J51"/>
    <mergeCell ref="H52:J52"/>
    <mergeCell ref="H53:J53"/>
    <mergeCell ref="A58:D58"/>
    <mergeCell ref="A78:D78"/>
    <mergeCell ref="A10:J10"/>
    <mergeCell ref="A11:J12"/>
    <mergeCell ref="G19:G20"/>
    <mergeCell ref="I19:J19"/>
    <mergeCell ref="A25:D25"/>
    <mergeCell ref="A18:A20"/>
    <mergeCell ref="A70:D70"/>
    <mergeCell ref="A71:D71"/>
    <mergeCell ref="A61:D61"/>
    <mergeCell ref="A2:B2"/>
    <mergeCell ref="A3:B3"/>
    <mergeCell ref="A7:J7"/>
    <mergeCell ref="A8:J8"/>
    <mergeCell ref="A9:J9"/>
    <mergeCell ref="I81:J82"/>
    <mergeCell ref="C19:C20"/>
    <mergeCell ref="F19:F20"/>
    <mergeCell ref="E19:E20"/>
    <mergeCell ref="H19:H20"/>
    <mergeCell ref="A40:H41"/>
    <mergeCell ref="A43:B43"/>
    <mergeCell ref="F43:H43"/>
    <mergeCell ref="A44:B44"/>
    <mergeCell ref="F44:H44"/>
    <mergeCell ref="A81:A82"/>
    <mergeCell ref="G81:H82"/>
    <mergeCell ref="A76:D76"/>
    <mergeCell ref="B81:F82"/>
    <mergeCell ref="A77:D77"/>
    <mergeCell ref="G84:H84"/>
    <mergeCell ref="I84:J84"/>
    <mergeCell ref="G85:H85"/>
    <mergeCell ref="I85:J85"/>
    <mergeCell ref="B84:F84"/>
    <mergeCell ref="G83:H83"/>
    <mergeCell ref="I83:J83"/>
    <mergeCell ref="B85:F85"/>
    <mergeCell ref="B83:F83"/>
    <mergeCell ref="A101:H101"/>
    <mergeCell ref="A90:C90"/>
    <mergeCell ref="G90:H90"/>
    <mergeCell ref="A91:C91"/>
    <mergeCell ref="G91:H91"/>
    <mergeCell ref="G92:H92"/>
    <mergeCell ref="G93:H93"/>
    <mergeCell ref="A94:C94"/>
    <mergeCell ref="G94:H94"/>
    <mergeCell ref="G87:H87"/>
    <mergeCell ref="I87:J87"/>
    <mergeCell ref="B86:F86"/>
    <mergeCell ref="A87:F87"/>
    <mergeCell ref="G86:H86"/>
    <mergeCell ref="A100:H100"/>
    <mergeCell ref="I86:J86"/>
    <mergeCell ref="A102:H102"/>
    <mergeCell ref="F104:H104"/>
    <mergeCell ref="F105:H105"/>
    <mergeCell ref="B18:C18"/>
    <mergeCell ref="D18:D20"/>
    <mergeCell ref="E18:G18"/>
    <mergeCell ref="H18:J18"/>
    <mergeCell ref="B19:B20"/>
    <mergeCell ref="A95:C95"/>
    <mergeCell ref="G95:H95"/>
  </mergeCells>
  <printOptions/>
  <pageMargins left="0.2362204724409449" right="0.11811023622047245" top="0.35" bottom="0.1968503937007874" header="0.31496062992125984" footer="0.2755905511811024"/>
  <pageSetup orientation="landscape" paperSize="9" scale="122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3">
      <selection activeCell="A48" sqref="A48:IV49"/>
    </sheetView>
  </sheetViews>
  <sheetFormatPr defaultColWidth="9.00390625" defaultRowHeight="12.75"/>
  <cols>
    <col min="1" max="1" width="45.25390625" style="0" customWidth="1"/>
    <col min="2" max="2" width="18.75390625" style="0" customWidth="1"/>
    <col min="3" max="3" width="17.375" style="0" customWidth="1"/>
    <col min="4" max="4" width="13.625" style="0" customWidth="1"/>
    <col min="5" max="5" width="14.125" style="0" customWidth="1"/>
    <col min="6" max="6" width="13.875" style="0" customWidth="1"/>
    <col min="7" max="7" width="22.00390625" style="0" customWidth="1"/>
  </cols>
  <sheetData>
    <row r="1" spans="1:10" ht="12.75">
      <c r="A1" s="1"/>
      <c r="B1" s="1"/>
      <c r="C1" s="1"/>
      <c r="D1" s="1"/>
      <c r="E1" s="1"/>
      <c r="F1" s="52" t="s">
        <v>45</v>
      </c>
      <c r="H1" s="1"/>
      <c r="I1" s="1"/>
      <c r="J1" s="1"/>
    </row>
    <row r="2" spans="1:10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1"/>
      <c r="D2" s="1"/>
      <c r="E2" s="1"/>
      <c r="F2" s="52" t="s">
        <v>46</v>
      </c>
      <c r="H2" s="1"/>
      <c r="I2" s="1"/>
      <c r="J2" s="1"/>
    </row>
    <row r="3" spans="1:10" ht="12.75">
      <c r="A3" s="239" t="s">
        <v>47</v>
      </c>
      <c r="B3" s="239"/>
      <c r="C3" s="1"/>
      <c r="D3" s="1"/>
      <c r="E3" s="1"/>
      <c r="F3" s="52" t="s">
        <v>98</v>
      </c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75"/>
      <c r="D5" s="75"/>
      <c r="E5" s="75"/>
      <c r="F5" s="75"/>
      <c r="G5" s="75"/>
      <c r="H5" s="1"/>
      <c r="I5" s="1"/>
      <c r="J5" s="1"/>
    </row>
    <row r="6" spans="1:10" ht="12.75">
      <c r="A6" s="1"/>
      <c r="B6" s="1"/>
      <c r="C6" s="76"/>
      <c r="D6" s="76"/>
      <c r="E6" s="76"/>
      <c r="F6" s="76"/>
      <c r="G6" s="76"/>
      <c r="H6" s="1"/>
      <c r="I6" s="1"/>
      <c r="J6" s="1"/>
    </row>
    <row r="7" spans="1:10" ht="15.75">
      <c r="A7" s="245" t="s">
        <v>121</v>
      </c>
      <c r="B7" s="245"/>
      <c r="C7" s="245"/>
      <c r="D7" s="245"/>
      <c r="E7" s="245"/>
      <c r="F7" s="245"/>
      <c r="G7" s="245"/>
      <c r="H7" s="91"/>
      <c r="I7" s="91"/>
      <c r="J7" s="91"/>
    </row>
    <row r="8" spans="1:10" ht="15.75">
      <c r="A8" s="245" t="s">
        <v>431</v>
      </c>
      <c r="B8" s="245"/>
      <c r="C8" s="245"/>
      <c r="D8" s="245"/>
      <c r="E8" s="245"/>
      <c r="F8" s="245"/>
      <c r="G8" s="245"/>
      <c r="H8" s="91"/>
      <c r="I8" s="91"/>
      <c r="J8" s="91"/>
    </row>
    <row r="9" spans="1:10" ht="15.75">
      <c r="A9" s="277" t="str">
        <f>Заполнить!$B$6</f>
        <v>«27» серпня 2020 р.</v>
      </c>
      <c r="B9" s="277"/>
      <c r="C9" s="277"/>
      <c r="D9" s="277"/>
      <c r="E9" s="277"/>
      <c r="F9" s="277"/>
      <c r="G9" s="277"/>
      <c r="H9" s="6"/>
      <c r="I9" s="6"/>
      <c r="J9" s="6"/>
    </row>
    <row r="10" spans="1:10" ht="12.75">
      <c r="A10" s="249" t="s">
        <v>64</v>
      </c>
      <c r="B10" s="249"/>
      <c r="C10" s="249"/>
      <c r="D10" s="249"/>
      <c r="E10" s="249"/>
      <c r="F10" s="249"/>
      <c r="G10" s="249"/>
      <c r="H10" s="15"/>
      <c r="I10" s="15"/>
      <c r="J10" s="15"/>
    </row>
    <row r="11" spans="1:10" ht="12.75" customHeight="1">
      <c r="A11" s="246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«27» серпня 2020 р. рішення  Баришівської районної ради №1063-57-07 проведено інвентаризацію розрахунків за дебіторською і кредиторською заборгованостями (доходами і витратами майбутніх періодів) станом на  «27»серпня 2020 р.</v>
      </c>
      <c r="B11" s="246"/>
      <c r="C11" s="246"/>
      <c r="D11" s="246"/>
      <c r="E11" s="246"/>
      <c r="F11" s="246"/>
      <c r="G11" s="246"/>
      <c r="H11" s="90"/>
      <c r="I11" s="90"/>
      <c r="J11" s="90"/>
    </row>
    <row r="12" spans="1:10" ht="19.5" customHeight="1">
      <c r="A12" s="246"/>
      <c r="B12" s="246"/>
      <c r="C12" s="246"/>
      <c r="D12" s="246"/>
      <c r="E12" s="246"/>
      <c r="F12" s="246"/>
      <c r="G12" s="246"/>
      <c r="H12" s="90"/>
      <c r="I12" s="90"/>
      <c r="J12" s="90"/>
    </row>
    <row r="13" spans="1:10" ht="15.75">
      <c r="A13" s="1"/>
      <c r="B13" s="80" t="s">
        <v>49</v>
      </c>
      <c r="C13" s="29" t="str">
        <f>CONCATENATE("розпочата ",Заполнить!$B$8)</f>
        <v>розпочата «27» серпня 2020 р.</v>
      </c>
      <c r="D13" s="56"/>
      <c r="E13" s="56"/>
      <c r="F13" s="79"/>
      <c r="G13" s="79"/>
      <c r="H13" s="79"/>
      <c r="I13" s="1"/>
      <c r="J13" s="1"/>
    </row>
    <row r="14" spans="1:10" ht="15.75">
      <c r="A14" s="26"/>
      <c r="B14" s="26"/>
      <c r="C14" s="4" t="str">
        <f>CONCATENATE("закінчена ",Заполнить!$B$9)</f>
        <v>закінчена «27»  серпня 2020 р.</v>
      </c>
      <c r="D14" s="56"/>
      <c r="E14" s="56"/>
      <c r="F14" s="79"/>
      <c r="G14" s="79"/>
      <c r="H14" s="79"/>
      <c r="I14" s="1"/>
      <c r="J14" s="1"/>
    </row>
    <row r="16" ht="15.75">
      <c r="A16" s="6" t="s">
        <v>44</v>
      </c>
    </row>
    <row r="17" spans="1:7" ht="15.75">
      <c r="A17" s="342" t="s">
        <v>196</v>
      </c>
      <c r="B17" s="342"/>
      <c r="C17" s="342"/>
      <c r="D17" s="342"/>
      <c r="E17" s="342"/>
      <c r="F17" s="342"/>
      <c r="G17" s="342"/>
    </row>
    <row r="18" spans="1:7" ht="68.25" customHeight="1">
      <c r="A18" s="228" t="s">
        <v>178</v>
      </c>
      <c r="B18" s="228"/>
      <c r="C18" s="229" t="s">
        <v>185</v>
      </c>
      <c r="D18" s="228" t="s">
        <v>186</v>
      </c>
      <c r="E18" s="228"/>
      <c r="F18" s="228"/>
      <c r="G18" s="344" t="s">
        <v>187</v>
      </c>
    </row>
    <row r="19" spans="1:7" ht="12.75">
      <c r="A19" s="228" t="s">
        <v>180</v>
      </c>
      <c r="B19" s="228" t="s">
        <v>195</v>
      </c>
      <c r="C19" s="229"/>
      <c r="D19" s="228" t="s">
        <v>181</v>
      </c>
      <c r="E19" s="228" t="s">
        <v>182</v>
      </c>
      <c r="F19" s="228"/>
      <c r="G19" s="344"/>
    </row>
    <row r="20" spans="1:7" ht="51">
      <c r="A20" s="228"/>
      <c r="B20" s="228"/>
      <c r="C20" s="229"/>
      <c r="D20" s="228"/>
      <c r="E20" s="10" t="s">
        <v>183</v>
      </c>
      <c r="F20" s="10" t="s">
        <v>184</v>
      </c>
      <c r="G20" s="344"/>
    </row>
    <row r="21" spans="1:7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</row>
    <row r="22" spans="1:7" ht="12.75">
      <c r="A22" s="48" t="s">
        <v>108</v>
      </c>
      <c r="B22" s="47"/>
      <c r="C22" s="47"/>
      <c r="D22" s="47"/>
      <c r="E22" s="47"/>
      <c r="F22" s="47"/>
      <c r="G22" s="44"/>
    </row>
    <row r="23" spans="1:7" ht="12.75">
      <c r="A23" s="48" t="s">
        <v>108</v>
      </c>
      <c r="B23" s="47"/>
      <c r="C23" s="47"/>
      <c r="D23" s="47"/>
      <c r="E23" s="47"/>
      <c r="F23" s="47"/>
      <c r="G23" s="47"/>
    </row>
    <row r="24" spans="1:7" ht="12.75">
      <c r="A24" s="36" t="s">
        <v>21</v>
      </c>
      <c r="B24" s="88" t="s">
        <v>22</v>
      </c>
      <c r="C24" s="88" t="s">
        <v>22</v>
      </c>
      <c r="D24" s="89"/>
      <c r="E24" s="89"/>
      <c r="F24" s="89"/>
      <c r="G24" s="89"/>
    </row>
    <row r="26" spans="1:7" ht="15.75">
      <c r="A26" s="343" t="s">
        <v>197</v>
      </c>
      <c r="B26" s="343"/>
      <c r="C26" s="343"/>
      <c r="D26" s="343"/>
      <c r="E26" s="343"/>
      <c r="F26" s="343"/>
      <c r="G26" s="343"/>
    </row>
    <row r="27" spans="1:7" ht="56.25" customHeight="1">
      <c r="A27" s="228" t="s">
        <v>188</v>
      </c>
      <c r="B27" s="228"/>
      <c r="C27" s="229" t="s">
        <v>191</v>
      </c>
      <c r="D27" s="228" t="s">
        <v>193</v>
      </c>
      <c r="E27" s="228"/>
      <c r="F27" s="228"/>
      <c r="G27" s="344" t="s">
        <v>192</v>
      </c>
    </row>
    <row r="28" spans="1:7" ht="12.75" hidden="1">
      <c r="A28" s="228"/>
      <c r="B28" s="228"/>
      <c r="C28" s="229"/>
      <c r="D28" s="228"/>
      <c r="E28" s="228"/>
      <c r="F28" s="228"/>
      <c r="G28" s="344"/>
    </row>
    <row r="29" spans="1:7" ht="12.75">
      <c r="A29" s="228" t="s">
        <v>180</v>
      </c>
      <c r="B29" s="228" t="s">
        <v>194</v>
      </c>
      <c r="C29" s="229"/>
      <c r="D29" s="228" t="s">
        <v>181</v>
      </c>
      <c r="E29" s="228" t="s">
        <v>182</v>
      </c>
      <c r="F29" s="228"/>
      <c r="G29" s="344"/>
    </row>
    <row r="30" spans="1:7" ht="51">
      <c r="A30" s="228"/>
      <c r="B30" s="228"/>
      <c r="C30" s="229"/>
      <c r="D30" s="228"/>
      <c r="E30" s="10" t="s">
        <v>189</v>
      </c>
      <c r="F30" s="10" t="s">
        <v>190</v>
      </c>
      <c r="G30" s="344"/>
    </row>
    <row r="31" spans="1:7" ht="12.75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  <c r="G31" s="36">
        <v>7</v>
      </c>
    </row>
    <row r="32" spans="1:7" ht="12.75">
      <c r="A32" s="48" t="s">
        <v>108</v>
      </c>
      <c r="B32" s="47"/>
      <c r="C32" s="47"/>
      <c r="D32" s="44"/>
      <c r="E32" s="44"/>
      <c r="F32" s="44"/>
      <c r="G32" s="47"/>
    </row>
    <row r="33" spans="1:7" ht="12.75">
      <c r="A33" s="48" t="s">
        <v>108</v>
      </c>
      <c r="B33" s="47"/>
      <c r="C33" s="47"/>
      <c r="D33" s="44"/>
      <c r="E33" s="44"/>
      <c r="F33" s="44"/>
      <c r="G33" s="47"/>
    </row>
    <row r="34" spans="1:7" ht="12.75">
      <c r="A34" s="36" t="s">
        <v>21</v>
      </c>
      <c r="B34" s="88" t="s">
        <v>22</v>
      </c>
      <c r="C34" s="88" t="s">
        <v>22</v>
      </c>
      <c r="D34" s="88"/>
      <c r="E34" s="88"/>
      <c r="F34" s="88"/>
      <c r="G34" s="89"/>
    </row>
    <row r="36" spans="1:8" ht="15.75">
      <c r="A36" s="163" t="s">
        <v>126</v>
      </c>
      <c r="B36" s="1"/>
      <c r="C36" s="1"/>
      <c r="D36" s="1"/>
      <c r="E36" s="1"/>
      <c r="F36" s="1"/>
      <c r="G36" s="1"/>
      <c r="H36" s="1"/>
    </row>
    <row r="37" spans="1:8" ht="15.75">
      <c r="A37" s="328" t="str">
        <f>Заполнить!$B$12</f>
        <v>Заступник голови районної ради</v>
      </c>
      <c r="B37" s="328"/>
      <c r="C37" s="328"/>
      <c r="D37" s="167"/>
      <c r="E37" s="1"/>
      <c r="F37" s="329" t="str">
        <f>Заполнить!$H$12</f>
        <v>С.І. Богдан</v>
      </c>
      <c r="G37" s="329"/>
      <c r="H37" s="173"/>
    </row>
    <row r="38" spans="1:8" ht="12.75">
      <c r="A38" s="235" t="s">
        <v>7</v>
      </c>
      <c r="B38" s="235"/>
      <c r="C38" s="235"/>
      <c r="D38" s="168" t="s">
        <v>8</v>
      </c>
      <c r="E38" s="1"/>
      <c r="F38" s="235" t="s">
        <v>48</v>
      </c>
      <c r="G38" s="235"/>
      <c r="H38" s="174"/>
    </row>
    <row r="39" spans="1:8" ht="15.75">
      <c r="A39" s="163" t="s">
        <v>127</v>
      </c>
      <c r="B39" s="164"/>
      <c r="C39" s="168"/>
      <c r="D39" s="168"/>
      <c r="E39" s="168"/>
      <c r="F39" s="235"/>
      <c r="G39" s="235"/>
      <c r="H39" s="169"/>
    </row>
    <row r="40" spans="1:8" ht="15.75">
      <c r="A40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B40" s="236"/>
      <c r="C40" s="236"/>
      <c r="D40" s="167"/>
      <c r="E40" s="174"/>
      <c r="F40" s="329" t="str">
        <f>Заполнить!$H$13</f>
        <v>М.О. Лукяненко </v>
      </c>
      <c r="G40" s="329"/>
      <c r="H40" s="173"/>
    </row>
    <row r="41" spans="1:8" ht="15.75">
      <c r="A41" s="330" t="s">
        <v>7</v>
      </c>
      <c r="B41" s="330"/>
      <c r="C41" s="330"/>
      <c r="D41" s="168" t="s">
        <v>8</v>
      </c>
      <c r="E41" s="180"/>
      <c r="F41" s="330" t="s">
        <v>48</v>
      </c>
      <c r="G41" s="330"/>
      <c r="H41" s="174"/>
    </row>
    <row r="42" spans="1:8" ht="15.75">
      <c r="A42" s="236" t="str">
        <f>Заполнить!$B$14</f>
        <v>Заступник селищного голови Баришівської селищної ради(за згодою)</v>
      </c>
      <c r="B42" s="236"/>
      <c r="C42" s="236"/>
      <c r="D42" s="167"/>
      <c r="E42" s="174"/>
      <c r="F42" s="329" t="str">
        <f>Заполнить!$H$14</f>
        <v>Ю.А. Шовть</v>
      </c>
      <c r="G42" s="329"/>
      <c r="H42" s="173"/>
    </row>
    <row r="43" spans="1:8" ht="15.75">
      <c r="A43" s="330" t="s">
        <v>7</v>
      </c>
      <c r="B43" s="330"/>
      <c r="C43" s="330"/>
      <c r="D43" s="168" t="s">
        <v>8</v>
      </c>
      <c r="E43" s="180"/>
      <c r="F43" s="330" t="s">
        <v>48</v>
      </c>
      <c r="G43" s="330"/>
      <c r="H43" s="174"/>
    </row>
    <row r="44" spans="1:8" ht="15.75">
      <c r="A44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B44" s="236"/>
      <c r="C44" s="236"/>
      <c r="D44" s="167"/>
      <c r="E44" s="174"/>
      <c r="F44" s="329" t="str">
        <f>Заполнить!$H$15</f>
        <v>Т.М. Дибка</v>
      </c>
      <c r="G44" s="329"/>
      <c r="H44" s="173"/>
    </row>
    <row r="45" spans="1:8" ht="15.75">
      <c r="A45" s="330" t="s">
        <v>7</v>
      </c>
      <c r="B45" s="330"/>
      <c r="C45" s="330"/>
      <c r="D45" s="168" t="s">
        <v>8</v>
      </c>
      <c r="E45" s="180"/>
      <c r="F45" s="330" t="s">
        <v>48</v>
      </c>
      <c r="G45" s="330"/>
      <c r="H45" s="174"/>
    </row>
    <row r="46" spans="1:8" ht="15.75">
      <c r="A46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B46" s="236"/>
      <c r="C46" s="236"/>
      <c r="D46" s="167"/>
      <c r="E46" s="174"/>
      <c r="F46" s="329" t="str">
        <f>Заполнить!$H$16</f>
        <v>Ю.Г. Шуляк</v>
      </c>
      <c r="G46" s="329"/>
      <c r="H46" s="173"/>
    </row>
    <row r="47" spans="1:8" ht="15.75">
      <c r="A47" s="330" t="s">
        <v>7</v>
      </c>
      <c r="B47" s="330"/>
      <c r="C47" s="330"/>
      <c r="D47" s="168" t="s">
        <v>8</v>
      </c>
      <c r="E47" s="180"/>
      <c r="F47" s="330" t="s">
        <v>48</v>
      </c>
      <c r="G47" s="330"/>
      <c r="H47" s="174"/>
    </row>
    <row r="48" spans="1:8" ht="15.75" hidden="1">
      <c r="A48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B48" s="236"/>
      <c r="C48" s="236"/>
      <c r="D48" s="167"/>
      <c r="E48" s="174"/>
      <c r="F48" s="237" t="str">
        <f>Заполнить!$H$17</f>
        <v>О.О. Масловцева</v>
      </c>
      <c r="G48" s="237"/>
      <c r="H48" s="173"/>
    </row>
    <row r="49" spans="1:8" ht="15.75" hidden="1">
      <c r="A49" s="330" t="s">
        <v>7</v>
      </c>
      <c r="B49" s="330"/>
      <c r="C49" s="330"/>
      <c r="D49" s="168" t="s">
        <v>8</v>
      </c>
      <c r="E49" s="180"/>
      <c r="F49" s="330" t="s">
        <v>48</v>
      </c>
      <c r="G49" s="330"/>
      <c r="H49" s="174"/>
    </row>
    <row r="50" spans="1:8" ht="15.75" hidden="1">
      <c r="A50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B50" s="236"/>
      <c r="C50" s="236"/>
      <c r="D50" s="167"/>
      <c r="E50" s="174"/>
      <c r="F50" s="237" t="str">
        <f>Заполнить!$H$18</f>
        <v>Н.М. Ліберацька</v>
      </c>
      <c r="G50" s="237"/>
      <c r="H50" s="173"/>
    </row>
    <row r="51" spans="1:8" ht="15.75" hidden="1">
      <c r="A51" s="330" t="s">
        <v>7</v>
      </c>
      <c r="B51" s="330"/>
      <c r="C51" s="330"/>
      <c r="D51" s="168" t="s">
        <v>8</v>
      </c>
      <c r="E51" s="180"/>
      <c r="F51" s="330" t="s">
        <v>48</v>
      </c>
      <c r="G51" s="330"/>
      <c r="H51" s="174"/>
    </row>
    <row r="52" spans="1:8" ht="15.75" hidden="1">
      <c r="A52" s="236">
        <f>Заполнить!$B$19</f>
        <v>0</v>
      </c>
      <c r="B52" s="236"/>
      <c r="C52" s="236"/>
      <c r="D52" s="167"/>
      <c r="E52" s="174"/>
      <c r="F52" s="237">
        <f>Заполнить!$H$19</f>
        <v>0</v>
      </c>
      <c r="G52" s="237"/>
      <c r="H52" s="173"/>
    </row>
    <row r="53" spans="1:8" ht="15.75" hidden="1">
      <c r="A53" s="330" t="s">
        <v>7</v>
      </c>
      <c r="B53" s="330"/>
      <c r="C53" s="330"/>
      <c r="D53" s="168" t="s">
        <v>8</v>
      </c>
      <c r="E53" s="180"/>
      <c r="F53" s="330" t="s">
        <v>48</v>
      </c>
      <c r="G53" s="330"/>
      <c r="H53" s="174"/>
    </row>
    <row r="54" spans="1:8" ht="15.75" hidden="1">
      <c r="A54" s="236">
        <f>Заполнить!$B$20</f>
        <v>0</v>
      </c>
      <c r="B54" s="236"/>
      <c r="C54" s="236"/>
      <c r="D54" s="167"/>
      <c r="E54" s="174"/>
      <c r="F54" s="237">
        <f>Заполнить!$H$20</f>
        <v>0</v>
      </c>
      <c r="G54" s="237"/>
      <c r="H54" s="173"/>
    </row>
    <row r="55" spans="1:8" ht="15.75" hidden="1">
      <c r="A55" s="330" t="s">
        <v>7</v>
      </c>
      <c r="B55" s="330"/>
      <c r="C55" s="330"/>
      <c r="D55" s="168" t="s">
        <v>8</v>
      </c>
      <c r="E55" s="180"/>
      <c r="F55" s="330" t="s">
        <v>48</v>
      </c>
      <c r="G55" s="330"/>
      <c r="H55" s="174"/>
    </row>
    <row r="56" spans="1:8" ht="15.75" hidden="1">
      <c r="A56" s="236">
        <f>Заполнить!$B$21</f>
        <v>0</v>
      </c>
      <c r="B56" s="236"/>
      <c r="C56" s="236"/>
      <c r="D56" s="167"/>
      <c r="E56" s="174"/>
      <c r="F56" s="237">
        <f>Заполнить!$H$21</f>
        <v>0</v>
      </c>
      <c r="G56" s="237"/>
      <c r="H56" s="173"/>
    </row>
    <row r="57" spans="1:8" ht="15.75" hidden="1">
      <c r="A57" s="330" t="s">
        <v>7</v>
      </c>
      <c r="B57" s="330"/>
      <c r="C57" s="330"/>
      <c r="D57" s="168" t="s">
        <v>8</v>
      </c>
      <c r="E57" s="180"/>
      <c r="F57" s="330" t="s">
        <v>48</v>
      </c>
      <c r="G57" s="330"/>
      <c r="H57" s="174"/>
    </row>
    <row r="58" spans="1:8" ht="15.75" hidden="1">
      <c r="A58" s="236">
        <f>Заполнить!$B$22</f>
        <v>0</v>
      </c>
      <c r="B58" s="236"/>
      <c r="C58" s="236"/>
      <c r="D58" s="167"/>
      <c r="E58" s="174"/>
      <c r="F58" s="237">
        <f>Заполнить!$H$22</f>
        <v>0</v>
      </c>
      <c r="G58" s="237"/>
      <c r="H58" s="173"/>
    </row>
    <row r="59" spans="1:8" ht="15.75" hidden="1">
      <c r="A59" s="330" t="s">
        <v>7</v>
      </c>
      <c r="B59" s="330"/>
      <c r="C59" s="330"/>
      <c r="D59" s="168" t="s">
        <v>8</v>
      </c>
      <c r="E59" s="180"/>
      <c r="F59" s="330" t="s">
        <v>48</v>
      </c>
      <c r="G59" s="330"/>
      <c r="H59" s="174"/>
    </row>
    <row r="60" spans="1:8" ht="15.75" hidden="1">
      <c r="A60" s="236">
        <f>Заполнить!$B$23</f>
        <v>0</v>
      </c>
      <c r="B60" s="236"/>
      <c r="C60" s="236"/>
      <c r="D60" s="167"/>
      <c r="E60" s="174"/>
      <c r="F60" s="237">
        <f>Заполнить!$H$23</f>
        <v>0</v>
      </c>
      <c r="G60" s="237"/>
      <c r="H60" s="173"/>
    </row>
    <row r="61" spans="1:8" ht="15.75" hidden="1">
      <c r="A61" s="330" t="s">
        <v>7</v>
      </c>
      <c r="B61" s="330"/>
      <c r="C61" s="330"/>
      <c r="D61" s="168" t="s">
        <v>8</v>
      </c>
      <c r="E61" s="180"/>
      <c r="F61" s="330" t="s">
        <v>48</v>
      </c>
      <c r="G61" s="330"/>
      <c r="H61" s="174"/>
    </row>
    <row r="62" spans="1:8" ht="15.75" hidden="1">
      <c r="A62" s="236">
        <f>Заполнить!$B$24</f>
        <v>0</v>
      </c>
      <c r="B62" s="236"/>
      <c r="C62" s="236"/>
      <c r="D62" s="167"/>
      <c r="E62" s="174"/>
      <c r="F62" s="237">
        <f>Заполнить!$H$24</f>
        <v>0</v>
      </c>
      <c r="G62" s="237"/>
      <c r="H62" s="173"/>
    </row>
    <row r="63" spans="1:8" ht="15.75" hidden="1">
      <c r="A63" s="330" t="s">
        <v>7</v>
      </c>
      <c r="B63" s="330"/>
      <c r="C63" s="330"/>
      <c r="D63" s="168" t="s">
        <v>8</v>
      </c>
      <c r="E63" s="180"/>
      <c r="F63" s="330" t="s">
        <v>48</v>
      </c>
      <c r="G63" s="330"/>
      <c r="H63" s="174"/>
    </row>
    <row r="64" spans="1:8" ht="15.75" hidden="1">
      <c r="A64" s="236">
        <f>Заполнить!$B$25</f>
        <v>0</v>
      </c>
      <c r="B64" s="236"/>
      <c r="C64" s="236"/>
      <c r="D64" s="167"/>
      <c r="E64" s="174"/>
      <c r="F64" s="237">
        <f>Заполнить!$H$25</f>
        <v>0</v>
      </c>
      <c r="G64" s="237"/>
      <c r="H64" s="173"/>
    </row>
    <row r="65" spans="1:8" ht="15.75" hidden="1">
      <c r="A65" s="330" t="s">
        <v>7</v>
      </c>
      <c r="B65" s="330"/>
      <c r="C65" s="330"/>
      <c r="D65" s="168" t="s">
        <v>8</v>
      </c>
      <c r="E65" s="180"/>
      <c r="F65" s="330" t="s">
        <v>48</v>
      </c>
      <c r="G65" s="330"/>
      <c r="H65" s="174"/>
    </row>
    <row r="66" spans="1:8" ht="15.75" hidden="1">
      <c r="A66" s="236">
        <f>Заполнить!$B$26</f>
        <v>0</v>
      </c>
      <c r="B66" s="236"/>
      <c r="C66" s="236"/>
      <c r="D66" s="167"/>
      <c r="E66" s="174"/>
      <c r="F66" s="237">
        <f>Заполнить!$H$26</f>
        <v>0</v>
      </c>
      <c r="G66" s="237"/>
      <c r="H66" s="173"/>
    </row>
    <row r="67" spans="1:8" ht="12.75" hidden="1">
      <c r="A67" s="330" t="s">
        <v>7</v>
      </c>
      <c r="B67" s="330"/>
      <c r="C67" s="330"/>
      <c r="D67" s="168" t="s">
        <v>8</v>
      </c>
      <c r="E67" s="14"/>
      <c r="F67" s="330" t="s">
        <v>48</v>
      </c>
      <c r="G67" s="330"/>
      <c r="H67" s="174"/>
    </row>
  </sheetData>
  <sheetProtection/>
  <mergeCells count="86">
    <mergeCell ref="A65:C65"/>
    <mergeCell ref="A66:C66"/>
    <mergeCell ref="A67:C67"/>
    <mergeCell ref="F65:G65"/>
    <mergeCell ref="F66:G66"/>
    <mergeCell ref="F67:G67"/>
    <mergeCell ref="A62:C62"/>
    <mergeCell ref="A63:C63"/>
    <mergeCell ref="A64:C64"/>
    <mergeCell ref="F62:G62"/>
    <mergeCell ref="F63:G63"/>
    <mergeCell ref="F64:G64"/>
    <mergeCell ref="A59:C59"/>
    <mergeCell ref="A60:C60"/>
    <mergeCell ref="A61:C61"/>
    <mergeCell ref="F59:G59"/>
    <mergeCell ref="F60:G60"/>
    <mergeCell ref="F61:G61"/>
    <mergeCell ref="A56:C56"/>
    <mergeCell ref="A57:C57"/>
    <mergeCell ref="A58:C58"/>
    <mergeCell ref="F56:G56"/>
    <mergeCell ref="F57:G57"/>
    <mergeCell ref="F58:G58"/>
    <mergeCell ref="A53:C53"/>
    <mergeCell ref="A54:C54"/>
    <mergeCell ref="A55:C55"/>
    <mergeCell ref="F53:G53"/>
    <mergeCell ref="F54:G54"/>
    <mergeCell ref="F55:G55"/>
    <mergeCell ref="A50:C50"/>
    <mergeCell ref="A51:C51"/>
    <mergeCell ref="A52:C52"/>
    <mergeCell ref="F50:G50"/>
    <mergeCell ref="F51:G51"/>
    <mergeCell ref="F52:G52"/>
    <mergeCell ref="A47:C47"/>
    <mergeCell ref="A48:C48"/>
    <mergeCell ref="A49:C49"/>
    <mergeCell ref="F47:G47"/>
    <mergeCell ref="F48:G48"/>
    <mergeCell ref="F49:G49"/>
    <mergeCell ref="A44:C44"/>
    <mergeCell ref="A45:C45"/>
    <mergeCell ref="A46:C46"/>
    <mergeCell ref="F44:G44"/>
    <mergeCell ref="F45:G45"/>
    <mergeCell ref="F46:G46"/>
    <mergeCell ref="A41:C41"/>
    <mergeCell ref="A42:C42"/>
    <mergeCell ref="A43:C43"/>
    <mergeCell ref="F41:G41"/>
    <mergeCell ref="F42:G42"/>
    <mergeCell ref="F43:G43"/>
    <mergeCell ref="A37:C37"/>
    <mergeCell ref="A38:C38"/>
    <mergeCell ref="A40:C40"/>
    <mergeCell ref="F37:G37"/>
    <mergeCell ref="F38:G38"/>
    <mergeCell ref="F39:G39"/>
    <mergeCell ref="F40:G40"/>
    <mergeCell ref="E29:F29"/>
    <mergeCell ref="C27:C30"/>
    <mergeCell ref="D27:F28"/>
    <mergeCell ref="E19:F19"/>
    <mergeCell ref="C18:C20"/>
    <mergeCell ref="D18:F18"/>
    <mergeCell ref="A26:G26"/>
    <mergeCell ref="A19:A20"/>
    <mergeCell ref="B19:B20"/>
    <mergeCell ref="G18:G20"/>
    <mergeCell ref="A27:B28"/>
    <mergeCell ref="D19:D20"/>
    <mergeCell ref="G27:G30"/>
    <mergeCell ref="A29:A30"/>
    <mergeCell ref="B29:B30"/>
    <mergeCell ref="D29:D30"/>
    <mergeCell ref="A18:B18"/>
    <mergeCell ref="A11:G12"/>
    <mergeCell ref="A17:G17"/>
    <mergeCell ref="A2:B2"/>
    <mergeCell ref="A3:B3"/>
    <mergeCell ref="A7:G7"/>
    <mergeCell ref="A8:G8"/>
    <mergeCell ref="A9:G9"/>
    <mergeCell ref="A10:G10"/>
  </mergeCells>
  <printOptions/>
  <pageMargins left="0.15748031496062992" right="0.15748031496062992" top="0.31496062992125984" bottom="0.35433070866141736" header="0.31496062992125984" footer="0.31496062992125984"/>
  <pageSetup orientation="landscape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3">
      <selection activeCell="A40" sqref="A40:IV41"/>
    </sheetView>
  </sheetViews>
  <sheetFormatPr defaultColWidth="9.00390625" defaultRowHeight="12.75"/>
  <cols>
    <col min="1" max="1" width="54.00390625" style="1" customWidth="1"/>
    <col min="2" max="2" width="17.125" style="1" customWidth="1"/>
    <col min="3" max="3" width="9.125" style="1" customWidth="1"/>
    <col min="4" max="4" width="42.00390625" style="1" customWidth="1"/>
    <col min="5" max="5" width="19.375" style="1" customWidth="1"/>
    <col min="6" max="16384" width="9.125" style="1" customWidth="1"/>
  </cols>
  <sheetData>
    <row r="1" ht="12.75">
      <c r="E1" s="345" t="s">
        <v>202</v>
      </c>
    </row>
    <row r="2" ht="12.75">
      <c r="E2" s="345"/>
    </row>
    <row r="3" ht="29.25" customHeight="1">
      <c r="E3" s="345"/>
    </row>
    <row r="4" ht="18.75">
      <c r="D4" s="77" t="s">
        <v>45</v>
      </c>
    </row>
    <row r="5" spans="4:5" ht="12.75">
      <c r="D5" s="252"/>
      <c r="E5" s="252"/>
    </row>
    <row r="6" spans="4:5" ht="12.75">
      <c r="D6" s="239" t="s">
        <v>203</v>
      </c>
      <c r="E6" s="239"/>
    </row>
    <row r="7" spans="4:5" ht="12.75">
      <c r="D7" s="252"/>
      <c r="E7" s="252"/>
    </row>
    <row r="8" spans="4:5" ht="12.75">
      <c r="D8" s="239" t="s">
        <v>204</v>
      </c>
      <c r="E8" s="239"/>
    </row>
    <row r="9" spans="4:5" ht="12.75">
      <c r="D9" s="346" t="s">
        <v>205</v>
      </c>
      <c r="E9" s="346"/>
    </row>
    <row r="10" spans="1:2" ht="12.75">
      <c r="A10" s="254" t="str">
        <f>Заполнить!$B$3</f>
        <v>Сектор освіти, культури, молоді та спорту Баришівської районної державної адміністрації</v>
      </c>
      <c r="B10" s="254"/>
    </row>
    <row r="11" spans="1:2" ht="12.75">
      <c r="A11" s="239" t="s">
        <v>47</v>
      </c>
      <c r="B11" s="239"/>
    </row>
    <row r="12" ht="12.75"/>
    <row r="13" ht="12.75"/>
    <row r="14" spans="1:5" ht="15.75">
      <c r="A14" s="347" t="s">
        <v>206</v>
      </c>
      <c r="B14" s="347"/>
      <c r="C14" s="347"/>
      <c r="D14" s="347"/>
      <c r="E14" s="347"/>
    </row>
    <row r="15" spans="1:5" ht="30" customHeight="1">
      <c r="A15" s="347" t="s">
        <v>207</v>
      </c>
      <c r="B15" s="347"/>
      <c r="C15" s="347"/>
      <c r="D15" s="347"/>
      <c r="E15" s="347"/>
    </row>
    <row r="16" spans="1:5" ht="30.75" customHeight="1">
      <c r="A16" s="246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«27» серпня 2020 р. рішення  Баришівської районної ради №1063-57-07  проведено інвентаризацію розрахунків за (дебіторською або кредиторською)1 заборгованістю станом на   «27»серпня 2020 р.</v>
      </c>
      <c r="B16" s="246"/>
      <c r="C16" s="246"/>
      <c r="D16" s="246"/>
      <c r="E16" s="246"/>
    </row>
    <row r="18" ht="12.75">
      <c r="A18" s="1" t="s">
        <v>44</v>
      </c>
    </row>
    <row r="19" spans="1:5" ht="12.75">
      <c r="A19" s="228" t="s">
        <v>198</v>
      </c>
      <c r="B19" s="228"/>
      <c r="C19" s="228" t="s">
        <v>99</v>
      </c>
      <c r="D19" s="228"/>
      <c r="E19" s="228" t="s">
        <v>199</v>
      </c>
    </row>
    <row r="20" spans="1:5" ht="75.75" customHeight="1">
      <c r="A20" s="10" t="s">
        <v>200</v>
      </c>
      <c r="B20" s="10" t="s">
        <v>195</v>
      </c>
      <c r="C20" s="10" t="s">
        <v>201</v>
      </c>
      <c r="D20" s="10" t="s">
        <v>169</v>
      </c>
      <c r="E20" s="228"/>
    </row>
    <row r="21" spans="1:5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</row>
    <row r="22" spans="1:5" ht="12.75">
      <c r="A22" s="48" t="s">
        <v>108</v>
      </c>
      <c r="B22" s="47"/>
      <c r="C22" s="47"/>
      <c r="D22" s="47"/>
      <c r="E22" s="44"/>
    </row>
    <row r="23" spans="1:5" ht="12.75">
      <c r="A23" s="48" t="s">
        <v>108</v>
      </c>
      <c r="B23" s="47"/>
      <c r="C23" s="47"/>
      <c r="D23" s="47"/>
      <c r="E23" s="44"/>
    </row>
    <row r="24" spans="1:5" ht="12.75">
      <c r="A24" s="48" t="s">
        <v>108</v>
      </c>
      <c r="B24" s="47"/>
      <c r="C24" s="47"/>
      <c r="D24" s="47"/>
      <c r="E24" s="44"/>
    </row>
    <row r="25" spans="1:5" ht="12.75">
      <c r="A25" s="48" t="s">
        <v>108</v>
      </c>
      <c r="B25" s="86"/>
      <c r="C25" s="86"/>
      <c r="D25" s="86"/>
      <c r="E25" s="44"/>
    </row>
    <row r="26" spans="1:5" ht="12.75">
      <c r="A26" s="11" t="s">
        <v>21</v>
      </c>
      <c r="B26" s="11" t="s">
        <v>22</v>
      </c>
      <c r="C26" s="11" t="s">
        <v>22</v>
      </c>
      <c r="D26" s="11" t="s">
        <v>22</v>
      </c>
      <c r="E26" s="10"/>
    </row>
    <row r="28" ht="15.75">
      <c r="A28" s="163" t="s">
        <v>126</v>
      </c>
    </row>
    <row r="29" spans="1:5" ht="15.75">
      <c r="A29" s="179" t="str">
        <f>Заполнить!$B$12</f>
        <v>Заступник голови районної ради</v>
      </c>
      <c r="B29" s="179"/>
      <c r="C29" s="167"/>
      <c r="D29" s="171" t="str">
        <f>Заполнить!$H$12</f>
        <v>С.І. Богдан</v>
      </c>
      <c r="E29" s="173"/>
    </row>
    <row r="30" spans="1:5" ht="12.75">
      <c r="A30" s="170" t="s">
        <v>7</v>
      </c>
      <c r="B30" s="172"/>
      <c r="C30" s="168" t="s">
        <v>8</v>
      </c>
      <c r="D30" s="170" t="s">
        <v>48</v>
      </c>
      <c r="E30" s="174"/>
    </row>
    <row r="31" spans="1:5" ht="15.75">
      <c r="A31" s="163" t="s">
        <v>127</v>
      </c>
      <c r="B31" s="164"/>
      <c r="C31" s="168"/>
      <c r="D31" s="174"/>
      <c r="E31" s="174"/>
    </row>
    <row r="32" spans="1:5" ht="47.25">
      <c r="A32" s="179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B32" s="179"/>
      <c r="C32" s="167"/>
      <c r="D32" s="171" t="str">
        <f>Заполнить!$H$13</f>
        <v>М.О. Лукяненко </v>
      </c>
      <c r="E32" s="173"/>
    </row>
    <row r="33" spans="1:5" ht="12.75">
      <c r="A33" s="170" t="s">
        <v>7</v>
      </c>
      <c r="B33" s="172"/>
      <c r="C33" s="168" t="s">
        <v>8</v>
      </c>
      <c r="D33" s="170" t="s">
        <v>48</v>
      </c>
      <c r="E33" s="174"/>
    </row>
    <row r="34" spans="1:5" ht="31.5">
      <c r="A34" s="179" t="str">
        <f>Заполнить!$B$14</f>
        <v>Заступник селищного голови Баришівської селищної ради(за згодою)</v>
      </c>
      <c r="B34" s="179"/>
      <c r="C34" s="167"/>
      <c r="D34" s="171" t="str">
        <f>Заполнить!$H$14</f>
        <v>Ю.А. Шовть</v>
      </c>
      <c r="E34" s="173"/>
    </row>
    <row r="35" spans="1:5" ht="12.75">
      <c r="A35" s="170" t="s">
        <v>7</v>
      </c>
      <c r="B35" s="172"/>
      <c r="C35" s="168" t="s">
        <v>8</v>
      </c>
      <c r="D35" s="170" t="s">
        <v>48</v>
      </c>
      <c r="E35" s="174"/>
    </row>
    <row r="36" spans="1:5" ht="47.25">
      <c r="A36" s="179" t="str">
        <f>Заполнить!$B$15</f>
        <v>Начальник відділу комунальної власності житлово-комунального господарства та благоустрою (за згодою)</v>
      </c>
      <c r="B36" s="179"/>
      <c r="C36" s="167"/>
      <c r="D36" s="171" t="str">
        <f>Заполнить!$H$15</f>
        <v>Т.М. Дибка</v>
      </c>
      <c r="E36" s="173"/>
    </row>
    <row r="37" spans="1:5" ht="12.75">
      <c r="A37" s="170" t="s">
        <v>7</v>
      </c>
      <c r="B37" s="172"/>
      <c r="C37" s="168" t="s">
        <v>8</v>
      </c>
      <c r="D37" s="170" t="s">
        <v>48</v>
      </c>
      <c r="E37" s="174"/>
    </row>
    <row r="38" spans="1:5" ht="63">
      <c r="A38" s="179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B38" s="179"/>
      <c r="C38" s="167"/>
      <c r="D38" s="171" t="str">
        <f>Заполнить!$H$16</f>
        <v>Ю.Г. Шуляк</v>
      </c>
      <c r="E38" s="173"/>
    </row>
    <row r="39" spans="1:5" ht="12.75">
      <c r="A39" s="170" t="s">
        <v>7</v>
      </c>
      <c r="B39" s="172"/>
      <c r="C39" s="168" t="s">
        <v>8</v>
      </c>
      <c r="D39" s="170" t="s">
        <v>48</v>
      </c>
      <c r="E39" s="174"/>
    </row>
    <row r="40" spans="1:5" ht="47.25" hidden="1">
      <c r="A40" s="165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B40" s="179"/>
      <c r="C40" s="167"/>
      <c r="D40" s="167" t="str">
        <f>Заполнить!$H$17</f>
        <v>О.О. Масловцева</v>
      </c>
      <c r="E40" s="173"/>
    </row>
    <row r="41" spans="1:5" ht="12.75" hidden="1">
      <c r="A41" s="170" t="s">
        <v>7</v>
      </c>
      <c r="B41" s="172"/>
      <c r="C41" s="168" t="s">
        <v>8</v>
      </c>
      <c r="D41" s="170" t="s">
        <v>48</v>
      </c>
      <c r="E41" s="174"/>
    </row>
    <row r="42" spans="1:5" ht="47.25" hidden="1">
      <c r="A42" s="165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B42" s="179"/>
      <c r="C42" s="167"/>
      <c r="D42" s="167" t="str">
        <f>Заполнить!$H$18</f>
        <v>Н.М. Ліберацька</v>
      </c>
      <c r="E42" s="173"/>
    </row>
    <row r="43" spans="1:5" ht="12.75" hidden="1">
      <c r="A43" s="170" t="s">
        <v>7</v>
      </c>
      <c r="B43" s="172"/>
      <c r="C43" s="168" t="s">
        <v>8</v>
      </c>
      <c r="D43" s="170" t="s">
        <v>48</v>
      </c>
      <c r="E43" s="174"/>
    </row>
    <row r="44" spans="1:5" ht="15.75" hidden="1">
      <c r="A44" s="165">
        <f>Заполнить!$B$19</f>
        <v>0</v>
      </c>
      <c r="B44" s="179"/>
      <c r="C44" s="167"/>
      <c r="D44" s="167">
        <f>Заполнить!$H$19</f>
        <v>0</v>
      </c>
      <c r="E44" s="173"/>
    </row>
    <row r="45" spans="1:5" ht="12.75" hidden="1">
      <c r="A45" s="170" t="s">
        <v>7</v>
      </c>
      <c r="B45" s="172"/>
      <c r="C45" s="168" t="s">
        <v>8</v>
      </c>
      <c r="D45" s="170" t="s">
        <v>48</v>
      </c>
      <c r="E45" s="174"/>
    </row>
    <row r="46" spans="1:5" ht="15.75" hidden="1">
      <c r="A46" s="165">
        <f>Заполнить!$B$20</f>
        <v>0</v>
      </c>
      <c r="B46" s="179"/>
      <c r="C46" s="167"/>
      <c r="D46" s="167">
        <f>Заполнить!$H$20</f>
        <v>0</v>
      </c>
      <c r="E46" s="173"/>
    </row>
    <row r="47" spans="1:5" ht="12.75" hidden="1">
      <c r="A47" s="170" t="s">
        <v>7</v>
      </c>
      <c r="B47" s="172"/>
      <c r="C47" s="168" t="s">
        <v>8</v>
      </c>
      <c r="D47" s="170" t="s">
        <v>48</v>
      </c>
      <c r="E47" s="174"/>
    </row>
    <row r="48" spans="1:5" ht="15.75" hidden="1">
      <c r="A48" s="165">
        <f>Заполнить!$B$21</f>
        <v>0</v>
      </c>
      <c r="B48" s="179"/>
      <c r="C48" s="167"/>
      <c r="D48" s="167">
        <f>Заполнить!$H$21</f>
        <v>0</v>
      </c>
      <c r="E48" s="173"/>
    </row>
    <row r="49" spans="1:5" ht="12.75" hidden="1">
      <c r="A49" s="170" t="s">
        <v>7</v>
      </c>
      <c r="B49" s="172"/>
      <c r="C49" s="168" t="s">
        <v>8</v>
      </c>
      <c r="D49" s="170" t="s">
        <v>48</v>
      </c>
      <c r="E49" s="174"/>
    </row>
    <row r="50" spans="1:5" ht="15.75" hidden="1">
      <c r="A50" s="165">
        <f>Заполнить!$B$22</f>
        <v>0</v>
      </c>
      <c r="B50" s="179"/>
      <c r="C50" s="167"/>
      <c r="D50" s="167">
        <f>Заполнить!$H$22</f>
        <v>0</v>
      </c>
      <c r="E50" s="173"/>
    </row>
    <row r="51" spans="1:5" ht="12.75" hidden="1">
      <c r="A51" s="170" t="s">
        <v>7</v>
      </c>
      <c r="B51" s="172"/>
      <c r="C51" s="168" t="s">
        <v>8</v>
      </c>
      <c r="D51" s="170" t="s">
        <v>48</v>
      </c>
      <c r="E51" s="174"/>
    </row>
    <row r="52" spans="1:5" ht="15.75" hidden="1">
      <c r="A52" s="165">
        <f>Заполнить!$B$23</f>
        <v>0</v>
      </c>
      <c r="B52" s="179"/>
      <c r="C52" s="167"/>
      <c r="D52" s="167">
        <f>Заполнить!$H$23</f>
        <v>0</v>
      </c>
      <c r="E52" s="173"/>
    </row>
    <row r="53" spans="1:5" ht="12.75" hidden="1">
      <c r="A53" s="170" t="s">
        <v>7</v>
      </c>
      <c r="B53" s="172"/>
      <c r="C53" s="168" t="s">
        <v>8</v>
      </c>
      <c r="D53" s="170" t="s">
        <v>48</v>
      </c>
      <c r="E53" s="174"/>
    </row>
    <row r="54" spans="1:5" ht="15.75" hidden="1">
      <c r="A54" s="165">
        <f>Заполнить!$B$24</f>
        <v>0</v>
      </c>
      <c r="B54" s="179"/>
      <c r="C54" s="167"/>
      <c r="D54" s="167">
        <f>Заполнить!$H$24</f>
        <v>0</v>
      </c>
      <c r="E54" s="173"/>
    </row>
    <row r="55" spans="1:5" ht="12.75" hidden="1">
      <c r="A55" s="170" t="s">
        <v>7</v>
      </c>
      <c r="B55" s="172"/>
      <c r="C55" s="168" t="s">
        <v>8</v>
      </c>
      <c r="D55" s="170" t="s">
        <v>48</v>
      </c>
      <c r="E55" s="174"/>
    </row>
    <row r="56" spans="1:5" ht="15.75" hidden="1">
      <c r="A56" s="165">
        <f>Заполнить!$B$25</f>
        <v>0</v>
      </c>
      <c r="B56" s="179"/>
      <c r="C56" s="167"/>
      <c r="D56" s="167">
        <f>Заполнить!$H$25</f>
        <v>0</v>
      </c>
      <c r="E56" s="173"/>
    </row>
    <row r="57" spans="1:5" ht="12.75" hidden="1">
      <c r="A57" s="170" t="s">
        <v>7</v>
      </c>
      <c r="B57" s="172"/>
      <c r="C57" s="168" t="s">
        <v>8</v>
      </c>
      <c r="D57" s="170" t="s">
        <v>48</v>
      </c>
      <c r="E57" s="174"/>
    </row>
    <row r="58" spans="1:5" ht="15.75" hidden="1">
      <c r="A58" s="165">
        <f>Заполнить!$B$26</f>
        <v>0</v>
      </c>
      <c r="B58" s="179"/>
      <c r="C58" s="167"/>
      <c r="D58" s="167">
        <f>Заполнить!$H$26</f>
        <v>0</v>
      </c>
      <c r="E58" s="173"/>
    </row>
    <row r="59" spans="1:5" ht="12.75" hidden="1">
      <c r="A59" s="170" t="s">
        <v>7</v>
      </c>
      <c r="B59" s="172"/>
      <c r="C59" s="168" t="s">
        <v>8</v>
      </c>
      <c r="D59" s="170" t="s">
        <v>48</v>
      </c>
      <c r="E59" s="174"/>
    </row>
    <row r="79" ht="12.75">
      <c r="A79" s="25"/>
    </row>
    <row r="80" ht="12.75">
      <c r="A80" s="22" t="s">
        <v>208</v>
      </c>
    </row>
  </sheetData>
  <sheetProtection/>
  <mergeCells count="14">
    <mergeCell ref="A11:B11"/>
    <mergeCell ref="A14:E14"/>
    <mergeCell ref="A15:E15"/>
    <mergeCell ref="A16:E16"/>
    <mergeCell ref="A19:B19"/>
    <mergeCell ref="C19:D19"/>
    <mergeCell ref="E19:E20"/>
    <mergeCell ref="E1:E3"/>
    <mergeCell ref="D6:E6"/>
    <mergeCell ref="D7:E7"/>
    <mergeCell ref="D8:E8"/>
    <mergeCell ref="D9:E9"/>
    <mergeCell ref="D5:E5"/>
    <mergeCell ref="A10:B10"/>
  </mergeCells>
  <printOptions/>
  <pageMargins left="0.21" right="0.16" top="0.49" bottom="0.32" header="0.3" footer="0.16"/>
  <pageSetup orientation="landscape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9.125" style="1" customWidth="1"/>
    <col min="2" max="2" width="34.75390625" style="1" customWidth="1"/>
    <col min="3" max="3" width="15.75390625" style="1" customWidth="1"/>
    <col min="4" max="4" width="14.00390625" style="1" customWidth="1"/>
    <col min="5" max="5" width="17.375" style="1" customWidth="1"/>
    <col min="6" max="6" width="13.375" style="1" customWidth="1"/>
    <col min="7" max="7" width="12.25390625" style="1" customWidth="1"/>
    <col min="8" max="8" width="17.00390625" style="1" customWidth="1"/>
    <col min="9" max="9" width="14.125" style="1" customWidth="1"/>
    <col min="10" max="16384" width="9.125" style="1" customWidth="1"/>
  </cols>
  <sheetData>
    <row r="1" spans="8:9" ht="53.25" customHeight="1">
      <c r="H1" s="348" t="s">
        <v>217</v>
      </c>
      <c r="I1" s="348"/>
    </row>
    <row r="2" spans="1:3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</row>
    <row r="3" spans="1:3" ht="12.75">
      <c r="A3" s="268" t="s">
        <v>47</v>
      </c>
      <c r="B3" s="268"/>
      <c r="C3" s="268"/>
    </row>
    <row r="4" ht="12.75"/>
    <row r="5" ht="12.75"/>
    <row r="6" spans="1:9" ht="15.75">
      <c r="A6" s="245" t="s">
        <v>218</v>
      </c>
      <c r="B6" s="245"/>
      <c r="C6" s="245"/>
      <c r="D6" s="245"/>
      <c r="E6" s="245"/>
      <c r="F6" s="245"/>
      <c r="G6" s="245"/>
      <c r="H6" s="245"/>
      <c r="I6" s="245"/>
    </row>
    <row r="7" spans="1:9" ht="15.75">
      <c r="A7" s="245" t="s">
        <v>219</v>
      </c>
      <c r="B7" s="245"/>
      <c r="C7" s="245"/>
      <c r="D7" s="245"/>
      <c r="E7" s="245"/>
      <c r="F7" s="245"/>
      <c r="G7" s="245"/>
      <c r="H7" s="245"/>
      <c r="I7" s="245"/>
    </row>
    <row r="8" spans="1:9" ht="15.75">
      <c r="A8" s="245" t="s">
        <v>179</v>
      </c>
      <c r="B8" s="245"/>
      <c r="C8" s="245"/>
      <c r="D8" s="245"/>
      <c r="E8" s="245"/>
      <c r="F8" s="245"/>
      <c r="G8" s="245"/>
      <c r="H8" s="245"/>
      <c r="I8" s="245"/>
    </row>
    <row r="9" spans="1:9" ht="15.75">
      <c r="A9" s="245" t="s">
        <v>220</v>
      </c>
      <c r="B9" s="245"/>
      <c r="C9" s="245"/>
      <c r="D9" s="245"/>
      <c r="E9" s="245"/>
      <c r="F9" s="245"/>
      <c r="G9" s="245"/>
      <c r="H9" s="245"/>
      <c r="I9" s="245"/>
    </row>
    <row r="10" spans="1:11" ht="18.75">
      <c r="A10" s="277" t="str">
        <f>Заполнить!$B$6</f>
        <v>«27» серпня 2020 р.</v>
      </c>
      <c r="B10" s="277"/>
      <c r="C10" s="277"/>
      <c r="D10" s="277"/>
      <c r="E10" s="277"/>
      <c r="F10" s="277"/>
      <c r="G10" s="277"/>
      <c r="H10" s="277"/>
      <c r="I10" s="277"/>
      <c r="J10" s="78"/>
      <c r="K10" s="78"/>
    </row>
    <row r="12" spans="1:9" ht="12.75">
      <c r="A12" s="228" t="s">
        <v>109</v>
      </c>
      <c r="B12" s="228" t="s">
        <v>198</v>
      </c>
      <c r="C12" s="228"/>
      <c r="D12" s="228" t="s">
        <v>209</v>
      </c>
      <c r="E12" s="228" t="s">
        <v>215</v>
      </c>
      <c r="F12" s="228" t="s">
        <v>216</v>
      </c>
      <c r="G12" s="228"/>
      <c r="H12" s="228" t="s">
        <v>210</v>
      </c>
      <c r="I12" s="228" t="s">
        <v>211</v>
      </c>
    </row>
    <row r="13" spans="1:9" ht="71.25" customHeight="1">
      <c r="A13" s="228"/>
      <c r="B13" s="10" t="s">
        <v>214</v>
      </c>
      <c r="C13" s="10" t="s">
        <v>195</v>
      </c>
      <c r="D13" s="228"/>
      <c r="E13" s="228"/>
      <c r="F13" s="10" t="s">
        <v>212</v>
      </c>
      <c r="G13" s="10" t="s">
        <v>213</v>
      </c>
      <c r="H13" s="228"/>
      <c r="I13" s="228"/>
    </row>
    <row r="14" spans="1:9" ht="12.7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</row>
    <row r="15" spans="1:9" ht="12.75">
      <c r="A15" s="86" t="s">
        <v>120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86" t="s">
        <v>120</v>
      </c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86" t="s">
        <v>120</v>
      </c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86" t="s">
        <v>120</v>
      </c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86" t="s">
        <v>120</v>
      </c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331" t="s">
        <v>21</v>
      </c>
      <c r="B20" s="331"/>
      <c r="C20" s="331"/>
      <c r="D20" s="48" t="s">
        <v>22</v>
      </c>
      <c r="E20" s="48" t="s">
        <v>22</v>
      </c>
      <c r="F20" s="48"/>
      <c r="G20" s="48"/>
      <c r="H20" s="48" t="s">
        <v>22</v>
      </c>
      <c r="I20" s="48" t="s">
        <v>22</v>
      </c>
    </row>
    <row r="22" spans="2:6" ht="12.75">
      <c r="B22" s="92" t="s">
        <v>223</v>
      </c>
      <c r="C22" s="25"/>
      <c r="E22" s="252"/>
      <c r="F22" s="252"/>
    </row>
    <row r="23" spans="3:6" ht="12.75">
      <c r="C23" s="1" t="s">
        <v>221</v>
      </c>
      <c r="E23" s="349" t="s">
        <v>222</v>
      </c>
      <c r="F23" s="349"/>
    </row>
  </sheetData>
  <sheetProtection/>
  <mergeCells count="18">
    <mergeCell ref="E23:F23"/>
    <mergeCell ref="E22:F22"/>
    <mergeCell ref="A20:C20"/>
    <mergeCell ref="A12:A13"/>
    <mergeCell ref="E12:E13"/>
    <mergeCell ref="F12:G12"/>
    <mergeCell ref="B12:C12"/>
    <mergeCell ref="D12:D13"/>
    <mergeCell ref="H12:H13"/>
    <mergeCell ref="I12:I13"/>
    <mergeCell ref="A10:I10"/>
    <mergeCell ref="H1:I1"/>
    <mergeCell ref="A6:I6"/>
    <mergeCell ref="A7:I7"/>
    <mergeCell ref="A8:I8"/>
    <mergeCell ref="A9:I9"/>
    <mergeCell ref="A2:C2"/>
    <mergeCell ref="A3:C3"/>
  </mergeCells>
  <printOptions/>
  <pageMargins left="0.16" right="0.16" top="0.75" bottom="0.75" header="0.3" footer="0.3"/>
  <pageSetup orientation="landscape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6">
      <selection activeCell="A38" sqref="A38:IV39"/>
    </sheetView>
  </sheetViews>
  <sheetFormatPr defaultColWidth="9.00390625" defaultRowHeight="12.75"/>
  <cols>
    <col min="1" max="1" width="29.375" style="1" customWidth="1"/>
    <col min="2" max="2" width="20.375" style="1" customWidth="1"/>
    <col min="3" max="3" width="13.625" style="1" customWidth="1"/>
    <col min="4" max="4" width="19.625" style="1" customWidth="1"/>
    <col min="5" max="5" width="16.625" style="1" customWidth="1"/>
    <col min="6" max="16384" width="9.125" style="1" customWidth="1"/>
  </cols>
  <sheetData>
    <row r="1" ht="12.75">
      <c r="D1" s="52" t="s">
        <v>45</v>
      </c>
    </row>
    <row r="2" spans="1:4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D2" s="52" t="s">
        <v>46</v>
      </c>
    </row>
    <row r="3" spans="1:4" ht="12.75">
      <c r="A3" s="239" t="s">
        <v>47</v>
      </c>
      <c r="B3" s="239"/>
      <c r="D3" s="52" t="s">
        <v>98</v>
      </c>
    </row>
    <row r="4" ht="12.75"/>
    <row r="5" ht="12.75"/>
    <row r="6" spans="1:5" ht="15.75">
      <c r="A6" s="245" t="s">
        <v>206</v>
      </c>
      <c r="B6" s="245"/>
      <c r="C6" s="245"/>
      <c r="D6" s="245"/>
      <c r="E6" s="245"/>
    </row>
    <row r="7" spans="1:5" ht="15.75">
      <c r="A7" s="245" t="s">
        <v>229</v>
      </c>
      <c r="B7" s="245"/>
      <c r="C7" s="245"/>
      <c r="D7" s="245"/>
      <c r="E7" s="245"/>
    </row>
    <row r="8" spans="1:7" ht="15.75">
      <c r="A8" s="277" t="str">
        <f>Заполнить!$B$6</f>
        <v>«27» серпня 2020 р.</v>
      </c>
      <c r="B8" s="277"/>
      <c r="C8" s="277"/>
      <c r="D8" s="277"/>
      <c r="E8" s="277"/>
      <c r="F8" s="6"/>
      <c r="G8" s="6"/>
    </row>
    <row r="9" spans="1:7" ht="12.75">
      <c r="A9" s="249" t="s">
        <v>64</v>
      </c>
      <c r="B9" s="249"/>
      <c r="C9" s="249"/>
      <c r="D9" s="249"/>
      <c r="E9" s="249"/>
      <c r="F9" s="15"/>
      <c r="G9" s="15"/>
    </row>
    <row r="11" spans="1:5" ht="12.75">
      <c r="A11" s="246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«27» серпня 2020 р. рішення  Баришівської районної ради №1063-57-07 проведено інвентаризацію розрахунків щодо відшкодування матеріальних збитків станом на  «27»серпня 2020 р.</v>
      </c>
      <c r="B11" s="246"/>
      <c r="C11" s="246"/>
      <c r="D11" s="246"/>
      <c r="E11" s="246"/>
    </row>
    <row r="12" spans="1:5" ht="12.75">
      <c r="A12" s="246"/>
      <c r="B12" s="246"/>
      <c r="C12" s="246"/>
      <c r="D12" s="246"/>
      <c r="E12" s="246"/>
    </row>
    <row r="13" spans="1:5" ht="15" customHeight="1">
      <c r="A13" s="246"/>
      <c r="B13" s="246"/>
      <c r="C13" s="246"/>
      <c r="D13" s="246"/>
      <c r="E13" s="246"/>
    </row>
    <row r="15" ht="15.75">
      <c r="A15" s="6" t="s">
        <v>44</v>
      </c>
    </row>
    <row r="16" spans="1:5" ht="105" customHeight="1">
      <c r="A16" s="228" t="s">
        <v>228</v>
      </c>
      <c r="B16" s="228" t="s">
        <v>224</v>
      </c>
      <c r="C16" s="228" t="s">
        <v>225</v>
      </c>
      <c r="D16" s="228" t="s">
        <v>226</v>
      </c>
      <c r="E16" s="228" t="s">
        <v>227</v>
      </c>
    </row>
    <row r="17" spans="1:5" ht="16.5" customHeight="1">
      <c r="A17" s="228"/>
      <c r="B17" s="228"/>
      <c r="C17" s="228"/>
      <c r="D17" s="228"/>
      <c r="E17" s="228"/>
    </row>
    <row r="18" spans="1:5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5.75">
      <c r="A19" s="44" t="s">
        <v>108</v>
      </c>
      <c r="B19" s="41"/>
      <c r="C19" s="41"/>
      <c r="D19" s="47"/>
      <c r="E19" s="47"/>
    </row>
    <row r="20" spans="1:5" ht="12.75">
      <c r="A20" s="44" t="s">
        <v>108</v>
      </c>
      <c r="B20" s="47"/>
      <c r="C20" s="47"/>
      <c r="D20" s="47"/>
      <c r="E20" s="47"/>
    </row>
    <row r="21" spans="1:5" ht="12.75">
      <c r="A21" s="44" t="s">
        <v>108</v>
      </c>
      <c r="B21" s="47"/>
      <c r="C21" s="47"/>
      <c r="D21" s="47"/>
      <c r="E21" s="47"/>
    </row>
    <row r="22" spans="1:5" ht="12.75">
      <c r="A22" s="44" t="s">
        <v>108</v>
      </c>
      <c r="B22" s="47"/>
      <c r="C22" s="47"/>
      <c r="D22" s="47"/>
      <c r="E22" s="47"/>
    </row>
    <row r="23" spans="1:5" ht="12.75">
      <c r="A23" s="44" t="s">
        <v>108</v>
      </c>
      <c r="B23" s="47"/>
      <c r="C23" s="47"/>
      <c r="D23" s="47"/>
      <c r="E23" s="47"/>
    </row>
    <row r="24" spans="1:5" ht="12.75">
      <c r="A24" s="36" t="s">
        <v>21</v>
      </c>
      <c r="B24" s="88" t="s">
        <v>22</v>
      </c>
      <c r="C24" s="88" t="s">
        <v>22</v>
      </c>
      <c r="D24" s="89"/>
      <c r="E24" s="89"/>
    </row>
    <row r="26" ht="15.75">
      <c r="A26" s="163" t="s">
        <v>126</v>
      </c>
    </row>
    <row r="27" spans="1:4" ht="31.5">
      <c r="A27" s="179" t="str">
        <f>Заполнить!$B$12</f>
        <v>Заступник голови районної ради</v>
      </c>
      <c r="B27" s="179"/>
      <c r="C27" s="167"/>
      <c r="D27" s="171" t="str">
        <f>Заполнить!$H$12</f>
        <v>С.І. Богдан</v>
      </c>
    </row>
    <row r="28" spans="1:4" ht="12.75">
      <c r="A28" s="170" t="s">
        <v>7</v>
      </c>
      <c r="B28" s="172"/>
      <c r="C28" s="168" t="s">
        <v>8</v>
      </c>
      <c r="D28" s="170" t="s">
        <v>48</v>
      </c>
    </row>
    <row r="29" spans="1:4" ht="15.75">
      <c r="A29" s="163" t="s">
        <v>127</v>
      </c>
      <c r="B29" s="164"/>
      <c r="C29" s="168"/>
      <c r="D29" s="174"/>
    </row>
    <row r="30" spans="1:4" ht="78.75">
      <c r="A30" s="179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B30" s="179"/>
      <c r="C30" s="167"/>
      <c r="D30" s="171" t="str">
        <f>Заполнить!$H$13</f>
        <v>М.О. Лукяненко </v>
      </c>
    </row>
    <row r="31" spans="1:4" ht="12.75">
      <c r="A31" s="170" t="s">
        <v>7</v>
      </c>
      <c r="B31" s="172"/>
      <c r="C31" s="168" t="s">
        <v>8</v>
      </c>
      <c r="D31" s="170" t="s">
        <v>48</v>
      </c>
    </row>
    <row r="32" spans="1:4" ht="47.25">
      <c r="A32" s="179" t="str">
        <f>Заполнить!$B$14</f>
        <v>Заступник селищного голови Баришівської селищної ради(за згодою)</v>
      </c>
      <c r="B32" s="179"/>
      <c r="C32" s="167"/>
      <c r="D32" s="171" t="str">
        <f>Заполнить!$H$14</f>
        <v>Ю.А. Шовть</v>
      </c>
    </row>
    <row r="33" spans="1:4" ht="12.75">
      <c r="A33" s="170" t="s">
        <v>7</v>
      </c>
      <c r="B33" s="172"/>
      <c r="C33" s="168" t="s">
        <v>8</v>
      </c>
      <c r="D33" s="170" t="s">
        <v>48</v>
      </c>
    </row>
    <row r="34" spans="1:4" ht="78.75">
      <c r="A34" s="179" t="str">
        <f>Заполнить!$B$15</f>
        <v>Начальник відділу комунальної власності житлово-комунального господарства та благоустрою (за згодою)</v>
      </c>
      <c r="B34" s="179"/>
      <c r="C34" s="167"/>
      <c r="D34" s="171" t="str">
        <f>Заполнить!$H$15</f>
        <v>Т.М. Дибка</v>
      </c>
    </row>
    <row r="35" spans="1:4" ht="12.75">
      <c r="A35" s="170" t="s">
        <v>7</v>
      </c>
      <c r="B35" s="172"/>
      <c r="C35" s="168" t="s">
        <v>8</v>
      </c>
      <c r="D35" s="170" t="s">
        <v>48</v>
      </c>
    </row>
    <row r="36" spans="1:4" ht="126">
      <c r="A36" s="179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B36" s="179"/>
      <c r="C36" s="167"/>
      <c r="D36" s="171" t="str">
        <f>Заполнить!$H$16</f>
        <v>Ю.Г. Шуляк</v>
      </c>
    </row>
    <row r="37" spans="1:4" ht="12.75">
      <c r="A37" s="170" t="s">
        <v>7</v>
      </c>
      <c r="B37" s="172"/>
      <c r="C37" s="168" t="s">
        <v>8</v>
      </c>
      <c r="D37" s="170" t="s">
        <v>48</v>
      </c>
    </row>
    <row r="38" spans="1:4" ht="78.75" hidden="1">
      <c r="A38" s="165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B38" s="179"/>
      <c r="C38" s="167"/>
      <c r="D38" s="167" t="str">
        <f>Заполнить!$H$17</f>
        <v>О.О. Масловцева</v>
      </c>
    </row>
    <row r="39" spans="1:4" ht="12.75" hidden="1">
      <c r="A39" s="170" t="s">
        <v>7</v>
      </c>
      <c r="B39" s="172"/>
      <c r="C39" s="168" t="s">
        <v>8</v>
      </c>
      <c r="D39" s="170" t="s">
        <v>48</v>
      </c>
    </row>
    <row r="40" spans="1:4" ht="94.5" hidden="1">
      <c r="A40" s="165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B40" s="179"/>
      <c r="C40" s="167"/>
      <c r="D40" s="167" t="str">
        <f>Заполнить!$H$18</f>
        <v>Н.М. Ліберацька</v>
      </c>
    </row>
    <row r="41" spans="1:4" ht="12.75" hidden="1">
      <c r="A41" s="170" t="s">
        <v>7</v>
      </c>
      <c r="B41" s="172"/>
      <c r="C41" s="168" t="s">
        <v>8</v>
      </c>
      <c r="D41" s="170" t="s">
        <v>48</v>
      </c>
    </row>
    <row r="42" spans="1:4" ht="15.75" hidden="1">
      <c r="A42" s="165">
        <f>Заполнить!$B$19</f>
        <v>0</v>
      </c>
      <c r="B42" s="179"/>
      <c r="C42" s="167"/>
      <c r="D42" s="167">
        <f>Заполнить!$H$19</f>
        <v>0</v>
      </c>
    </row>
    <row r="43" spans="1:4" ht="12.75" hidden="1">
      <c r="A43" s="170" t="s">
        <v>7</v>
      </c>
      <c r="B43" s="172"/>
      <c r="C43" s="168" t="s">
        <v>8</v>
      </c>
      <c r="D43" s="170" t="s">
        <v>48</v>
      </c>
    </row>
    <row r="44" spans="1:4" ht="15.75" hidden="1">
      <c r="A44" s="165">
        <f>Заполнить!$B$20</f>
        <v>0</v>
      </c>
      <c r="B44" s="179"/>
      <c r="C44" s="167"/>
      <c r="D44" s="167">
        <f>Заполнить!$H$20</f>
        <v>0</v>
      </c>
    </row>
    <row r="45" spans="1:4" ht="12.75" hidden="1">
      <c r="A45" s="170" t="s">
        <v>7</v>
      </c>
      <c r="B45" s="172"/>
      <c r="C45" s="168" t="s">
        <v>8</v>
      </c>
      <c r="D45" s="170" t="s">
        <v>48</v>
      </c>
    </row>
    <row r="46" spans="1:4" ht="15.75" hidden="1">
      <c r="A46" s="165">
        <f>Заполнить!$B$21</f>
        <v>0</v>
      </c>
      <c r="B46" s="179"/>
      <c r="C46" s="167"/>
      <c r="D46" s="167">
        <f>Заполнить!$H$21</f>
        <v>0</v>
      </c>
    </row>
    <row r="47" spans="1:4" ht="12.75" hidden="1">
      <c r="A47" s="170" t="s">
        <v>7</v>
      </c>
      <c r="B47" s="172"/>
      <c r="C47" s="168" t="s">
        <v>8</v>
      </c>
      <c r="D47" s="170" t="s">
        <v>48</v>
      </c>
    </row>
    <row r="48" spans="1:4" ht="15.75" hidden="1">
      <c r="A48" s="165">
        <f>Заполнить!$B$22</f>
        <v>0</v>
      </c>
      <c r="B48" s="179"/>
      <c r="C48" s="167"/>
      <c r="D48" s="167">
        <f>Заполнить!$H$22</f>
        <v>0</v>
      </c>
    </row>
    <row r="49" spans="1:4" ht="12.75" hidden="1">
      <c r="A49" s="170" t="s">
        <v>7</v>
      </c>
      <c r="B49" s="172"/>
      <c r="C49" s="168" t="s">
        <v>8</v>
      </c>
      <c r="D49" s="170" t="s">
        <v>48</v>
      </c>
    </row>
    <row r="50" spans="1:4" ht="15.75" hidden="1">
      <c r="A50" s="165">
        <f>Заполнить!$B$23</f>
        <v>0</v>
      </c>
      <c r="B50" s="179"/>
      <c r="C50" s="167"/>
      <c r="D50" s="167">
        <f>Заполнить!$H$23</f>
        <v>0</v>
      </c>
    </row>
    <row r="51" spans="1:4" ht="12.75" hidden="1">
      <c r="A51" s="170" t="s">
        <v>7</v>
      </c>
      <c r="B51" s="172"/>
      <c r="C51" s="168" t="s">
        <v>8</v>
      </c>
      <c r="D51" s="170" t="s">
        <v>48</v>
      </c>
    </row>
    <row r="52" spans="1:4" ht="15.75" hidden="1">
      <c r="A52" s="165">
        <f>Заполнить!$B$24</f>
        <v>0</v>
      </c>
      <c r="B52" s="179"/>
      <c r="C52" s="167"/>
      <c r="D52" s="167">
        <f>Заполнить!$H$24</f>
        <v>0</v>
      </c>
    </row>
    <row r="53" spans="1:4" ht="12.75" hidden="1">
      <c r="A53" s="170" t="s">
        <v>7</v>
      </c>
      <c r="B53" s="172"/>
      <c r="C53" s="168" t="s">
        <v>8</v>
      </c>
      <c r="D53" s="170" t="s">
        <v>48</v>
      </c>
    </row>
    <row r="54" spans="1:4" ht="15.75" hidden="1">
      <c r="A54" s="165">
        <f>Заполнить!$B$25</f>
        <v>0</v>
      </c>
      <c r="B54" s="179"/>
      <c r="C54" s="167"/>
      <c r="D54" s="167">
        <f>Заполнить!$H$25</f>
        <v>0</v>
      </c>
    </row>
    <row r="55" spans="1:4" ht="12.75" hidden="1">
      <c r="A55" s="170" t="s">
        <v>7</v>
      </c>
      <c r="B55" s="172"/>
      <c r="C55" s="168" t="s">
        <v>8</v>
      </c>
      <c r="D55" s="170" t="s">
        <v>48</v>
      </c>
    </row>
    <row r="56" spans="1:4" ht="15.75" hidden="1">
      <c r="A56" s="165">
        <f>Заполнить!$B$26</f>
        <v>0</v>
      </c>
      <c r="B56" s="179"/>
      <c r="C56" s="167"/>
      <c r="D56" s="167">
        <f>Заполнить!$H$26</f>
        <v>0</v>
      </c>
    </row>
    <row r="57" spans="1:4" ht="12.75" hidden="1">
      <c r="A57" s="170" t="s">
        <v>7</v>
      </c>
      <c r="B57" s="172"/>
      <c r="C57" s="168" t="s">
        <v>8</v>
      </c>
      <c r="D57" s="170" t="s">
        <v>48</v>
      </c>
    </row>
  </sheetData>
  <sheetProtection/>
  <mergeCells count="12">
    <mergeCell ref="A11:E13"/>
    <mergeCell ref="B16:B17"/>
    <mergeCell ref="C16:C17"/>
    <mergeCell ref="D16:D17"/>
    <mergeCell ref="E16:E17"/>
    <mergeCell ref="A16:A17"/>
    <mergeCell ref="A9:E9"/>
    <mergeCell ref="A2:B2"/>
    <mergeCell ref="A3:B3"/>
    <mergeCell ref="A6:E6"/>
    <mergeCell ref="A7:E7"/>
    <mergeCell ref="A8:E8"/>
  </mergeCells>
  <printOptions/>
  <pageMargins left="0.2" right="0.12" top="0.75" bottom="0.75" header="0.3" footer="0.3"/>
  <pageSetup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49">
      <selection activeCell="E23" sqref="E23"/>
    </sheetView>
  </sheetViews>
  <sheetFormatPr defaultColWidth="9.00390625" defaultRowHeight="12.75"/>
  <cols>
    <col min="1" max="1" width="7.75390625" style="1" customWidth="1"/>
    <col min="2" max="2" width="27.875" style="1" customWidth="1"/>
    <col min="3" max="3" width="22.25390625" style="1" customWidth="1"/>
    <col min="4" max="4" width="5.625" style="1" customWidth="1"/>
    <col min="5" max="5" width="14.75390625" style="1" customWidth="1"/>
    <col min="6" max="6" width="5.625" style="1" customWidth="1"/>
    <col min="7" max="7" width="12.00390625" style="1" customWidth="1"/>
    <col min="8" max="8" width="5.625" style="1" customWidth="1"/>
    <col min="9" max="9" width="12.00390625" style="1" customWidth="1"/>
    <col min="10" max="10" width="5.625" style="1" customWidth="1"/>
    <col min="11" max="11" width="12.00390625" style="1" customWidth="1"/>
    <col min="12" max="12" width="5.625" style="1" customWidth="1"/>
    <col min="13" max="13" width="12.00390625" style="1" customWidth="1"/>
    <col min="14" max="14" width="5.625" style="1" customWidth="1"/>
    <col min="15" max="15" width="12.00390625" style="1" customWidth="1"/>
    <col min="16" max="16" width="5.625" style="1" customWidth="1"/>
    <col min="17" max="17" width="12.00390625" style="1" customWidth="1"/>
    <col min="18" max="18" width="16.625" style="1" customWidth="1"/>
    <col min="19" max="16384" width="9.125" style="1" customWidth="1"/>
  </cols>
  <sheetData>
    <row r="1" ht="12.75">
      <c r="Q1" s="52" t="s">
        <v>45</v>
      </c>
    </row>
    <row r="2" spans="1:17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  <c r="Q2" s="52" t="s">
        <v>46</v>
      </c>
    </row>
    <row r="3" spans="1:17" ht="12.75">
      <c r="A3" s="268" t="s">
        <v>47</v>
      </c>
      <c r="B3" s="268"/>
      <c r="C3" s="268"/>
      <c r="Q3" s="52" t="s">
        <v>98</v>
      </c>
    </row>
    <row r="4" ht="12.75"/>
    <row r="5" spans="15:18" ht="18.75">
      <c r="O5" s="351" t="s">
        <v>241</v>
      </c>
      <c r="P5" s="351"/>
      <c r="Q5" s="351"/>
      <c r="R5" s="351"/>
    </row>
    <row r="6" spans="15:18" ht="12.75">
      <c r="O6" s="252"/>
      <c r="P6" s="252"/>
      <c r="Q6" s="252"/>
      <c r="R6" s="252"/>
    </row>
    <row r="7" spans="15:18" ht="12.75">
      <c r="O7" s="268" t="s">
        <v>242</v>
      </c>
      <c r="P7" s="268"/>
      <c r="Q7" s="268"/>
      <c r="R7" s="268"/>
    </row>
    <row r="8" spans="15:18" ht="12.75">
      <c r="O8" s="252"/>
      <c r="P8" s="252"/>
      <c r="Q8" s="252"/>
      <c r="R8" s="252"/>
    </row>
    <row r="9" spans="15:18" ht="12.75">
      <c r="O9" s="268" t="s">
        <v>204</v>
      </c>
      <c r="P9" s="268"/>
      <c r="Q9" s="268"/>
      <c r="R9" s="268"/>
    </row>
    <row r="10" spans="15:18" ht="12.75">
      <c r="O10" s="346" t="s">
        <v>205</v>
      </c>
      <c r="P10" s="346"/>
      <c r="Q10" s="346"/>
      <c r="R10" s="346"/>
    </row>
    <row r="11" spans="1:18" ht="15.75">
      <c r="A11" s="243" t="s">
        <v>243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</row>
    <row r="12" spans="1:18" ht="15.75">
      <c r="A12" s="243" t="s">
        <v>244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</row>
    <row r="13" spans="1:18" ht="15.75">
      <c r="A13" s="350" t="s">
        <v>245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</row>
    <row r="14" spans="1:18" ht="12.75">
      <c r="A14" s="249" t="s">
        <v>246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</row>
    <row r="15" spans="1:18" ht="18.75" customHeight="1">
      <c r="A15" s="246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«27» серпня 2020 р. рішення  Баришівської районної ради №1063-57-07 інвентаризація  проводилася   станом на  «27»серпня 2020 р. комісією у складі: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spans="1:18" ht="12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8" spans="1:3" ht="15.75">
      <c r="A18" s="4" t="s">
        <v>247</v>
      </c>
      <c r="C18" s="93" t="str">
        <f>CONCATENATE(MID(Заполнить!H12,5,25)," ",LEFT(Заполнить!H12,4))</f>
        <v> Богдан С.І.</v>
      </c>
    </row>
    <row r="19" ht="12.75">
      <c r="C19" s="15" t="s">
        <v>266</v>
      </c>
    </row>
    <row r="20" spans="1:15" ht="15.75">
      <c r="A20" s="4" t="s">
        <v>127</v>
      </c>
      <c r="C20" s="93" t="str">
        <f>CONCATENATE(MID(Заполнить!H13,5,25)," ",LEFT(Заполнить!H13,4),", ",MID(Заполнить!H14,5,25)," ",LEFT(Заполнить!H14,4),", ",MID(Заполнить!H15,5,25)," ",LEFT(Заполнить!H15,4),", ",MID(Заполнить!H16,5,25)," ",LEFT(Заполнить!H16,4))</f>
        <v> Лукяненко  М.О.,  Шовть Ю.А.,  Дибка Т.М.,  Шуляк Ю.Г.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ht="12.75">
      <c r="C21" s="15" t="s">
        <v>266</v>
      </c>
    </row>
    <row r="22" ht="15.75">
      <c r="A22" s="4" t="s">
        <v>248</v>
      </c>
    </row>
    <row r="23" spans="1:5" ht="15.75">
      <c r="A23" s="6" t="s">
        <v>250</v>
      </c>
      <c r="E23" s="6" t="e">
        <f>CONCATENATE("загальною кількістю одиниць ",'д1_оз'!H556+'д1_инма'!H578+'д1_нма'!H578+'д1_ки'!H578,", на суму (грн)  ",'д1_оз'!I556+'д1_инма'!I578+'д1_нма'!I578+'д1_ки'!I578)</f>
        <v>#REF!</v>
      </c>
    </row>
    <row r="24" spans="1:5" ht="15.75">
      <c r="A24" s="4" t="s">
        <v>249</v>
      </c>
      <c r="E24" s="17" t="str">
        <f>CONCATENATE("загальною кількістю одиниць ",'д2'!I434,", на суму (грн) ",'д2'!K434)</f>
        <v>загальною кількістю одиниць 0, на суму (грн) 0</v>
      </c>
    </row>
    <row r="25" spans="1:5" ht="15.75">
      <c r="A25" s="4" t="s">
        <v>251</v>
      </c>
      <c r="C25" s="4" t="s">
        <v>252</v>
      </c>
      <c r="E25" s="6" t="s">
        <v>262</v>
      </c>
    </row>
    <row r="26" spans="3:5" ht="15.75">
      <c r="C26" s="4" t="s">
        <v>253</v>
      </c>
      <c r="E26" s="6" t="s">
        <v>262</v>
      </c>
    </row>
    <row r="27" ht="15.75">
      <c r="A27" s="4" t="s">
        <v>254</v>
      </c>
    </row>
    <row r="28" spans="2:5" ht="15.75">
      <c r="B28" s="4" t="s">
        <v>255</v>
      </c>
      <c r="C28" s="4" t="s">
        <v>252</v>
      </c>
      <c r="E28" s="6" t="s">
        <v>262</v>
      </c>
    </row>
    <row r="29" spans="3:5" ht="15.75">
      <c r="C29" s="4" t="s">
        <v>253</v>
      </c>
      <c r="E29" s="6" t="s">
        <v>262</v>
      </c>
    </row>
    <row r="31" spans="1:5" ht="15.75">
      <c r="A31" s="6" t="s">
        <v>256</v>
      </c>
      <c r="E31" s="6" t="s">
        <v>263</v>
      </c>
    </row>
    <row r="32" spans="1:5" ht="15.75">
      <c r="A32" s="6" t="s">
        <v>257</v>
      </c>
      <c r="E32" s="6" t="s">
        <v>262</v>
      </c>
    </row>
    <row r="33" spans="1:5" ht="15.75">
      <c r="A33" s="4" t="s">
        <v>258</v>
      </c>
      <c r="E33" s="6" t="str">
        <f>CONCATENATE("на суму (грн) ",'д8'!J25,",")</f>
        <v>на суму (грн) ,</v>
      </c>
    </row>
    <row r="34" spans="1:6" ht="15.75">
      <c r="A34" s="6" t="s">
        <v>259</v>
      </c>
      <c r="E34" s="6" t="str">
        <f>CONCATENATE("на загальну суму (грн) ",'д9'!D24,",  у тому числі, за якою минув строк позовної давності ",'д10.2'!F20," ,")</f>
        <v>на загальну суму (грн) ,  у тому числі, за якою минув строк позовної давності  ,</v>
      </c>
      <c r="F34" s="6"/>
    </row>
    <row r="35" spans="1:5" ht="15.75">
      <c r="A35" s="6" t="s">
        <v>260</v>
      </c>
      <c r="E35" s="6" t="str">
        <f>CONCATENATE("на загальну суму (грн) ",'д9'!D34,",  ","у тому числі, за якою минув строк позовної давності ",'д10.2'!G20,",")</f>
        <v>на загальну суму (грн) ,  у тому числі, за якою минув строк позовної давності ,</v>
      </c>
    </row>
    <row r="36" spans="1:5" ht="15.75">
      <c r="A36" s="4" t="s">
        <v>261</v>
      </c>
      <c r="E36" s="4" t="s">
        <v>264</v>
      </c>
    </row>
    <row r="38" spans="1:18" ht="15.75" customHeight="1">
      <c r="A38" s="246" t="s">
        <v>265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1:18" ht="14.2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1" spans="1:18" ht="21.75" customHeight="1">
      <c r="A41" s="228" t="s">
        <v>235</v>
      </c>
      <c r="B41" s="228" t="s">
        <v>236</v>
      </c>
      <c r="C41" s="228" t="s">
        <v>100</v>
      </c>
      <c r="D41" s="228" t="s">
        <v>237</v>
      </c>
      <c r="E41" s="228"/>
      <c r="F41" s="270" t="s">
        <v>230</v>
      </c>
      <c r="G41" s="270"/>
      <c r="H41" s="270"/>
      <c r="I41" s="270"/>
      <c r="J41" s="228" t="s">
        <v>238</v>
      </c>
      <c r="K41" s="228"/>
      <c r="L41" s="228" t="s">
        <v>239</v>
      </c>
      <c r="M41" s="228"/>
      <c r="N41" s="228" t="s">
        <v>231</v>
      </c>
      <c r="O41" s="228"/>
      <c r="P41" s="228" t="s">
        <v>232</v>
      </c>
      <c r="Q41" s="228"/>
      <c r="R41" s="228" t="s">
        <v>240</v>
      </c>
    </row>
    <row r="42" spans="1:18" ht="30" customHeight="1">
      <c r="A42" s="228"/>
      <c r="B42" s="228"/>
      <c r="C42" s="228"/>
      <c r="D42" s="228"/>
      <c r="E42" s="228"/>
      <c r="F42" s="228" t="s">
        <v>233</v>
      </c>
      <c r="G42" s="228"/>
      <c r="H42" s="228" t="s">
        <v>234</v>
      </c>
      <c r="I42" s="228"/>
      <c r="J42" s="228"/>
      <c r="K42" s="228"/>
      <c r="L42" s="228"/>
      <c r="M42" s="228"/>
      <c r="N42" s="228"/>
      <c r="O42" s="228"/>
      <c r="P42" s="228"/>
      <c r="Q42" s="228"/>
      <c r="R42" s="228"/>
    </row>
    <row r="43" spans="1:18" ht="43.5" customHeight="1">
      <c r="A43" s="228"/>
      <c r="B43" s="228"/>
      <c r="C43" s="228"/>
      <c r="D43" s="85" t="s">
        <v>16</v>
      </c>
      <c r="E43" s="85" t="s">
        <v>56</v>
      </c>
      <c r="F43" s="85" t="s">
        <v>16</v>
      </c>
      <c r="G43" s="85" t="s">
        <v>56</v>
      </c>
      <c r="H43" s="85" t="s">
        <v>16</v>
      </c>
      <c r="I43" s="85" t="s">
        <v>56</v>
      </c>
      <c r="J43" s="85" t="s">
        <v>16</v>
      </c>
      <c r="K43" s="85" t="s">
        <v>56</v>
      </c>
      <c r="L43" s="85" t="s">
        <v>16</v>
      </c>
      <c r="M43" s="85" t="s">
        <v>56</v>
      </c>
      <c r="N43" s="85" t="s">
        <v>16</v>
      </c>
      <c r="O43" s="85" t="s">
        <v>56</v>
      </c>
      <c r="P43" s="85" t="s">
        <v>16</v>
      </c>
      <c r="Q43" s="85" t="s">
        <v>56</v>
      </c>
      <c r="R43" s="228"/>
    </row>
    <row r="44" spans="1:18" ht="12.75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1">
        <v>11</v>
      </c>
      <c r="L44" s="11">
        <v>12</v>
      </c>
      <c r="M44" s="11">
        <v>13</v>
      </c>
      <c r="N44" s="11">
        <v>14</v>
      </c>
      <c r="O44" s="11">
        <v>15</v>
      </c>
      <c r="P44" s="11">
        <v>16</v>
      </c>
      <c r="Q44" s="11">
        <v>17</v>
      </c>
      <c r="R44" s="11">
        <v>18</v>
      </c>
    </row>
    <row r="45" spans="1:18" ht="15.75">
      <c r="A45" s="48" t="s">
        <v>108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>
      <c r="A46" s="48" t="s">
        <v>108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>
      <c r="A47" s="48" t="s">
        <v>108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>
      <c r="A48" s="36" t="s">
        <v>21</v>
      </c>
      <c r="B48" s="36" t="s">
        <v>22</v>
      </c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 t="s">
        <v>22</v>
      </c>
    </row>
    <row r="50" ht="15.75">
      <c r="A50" s="4" t="s">
        <v>267</v>
      </c>
    </row>
    <row r="51" spans="1:18" ht="12.7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1:18" ht="12.7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</row>
    <row r="53" ht="12.75">
      <c r="A53" s="1" t="s">
        <v>268</v>
      </c>
    </row>
    <row r="54" spans="1:18" ht="12.7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1:18" ht="12.7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</row>
    <row r="56" spans="1:18" ht="12.7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</row>
    <row r="57" spans="1:18" ht="12.75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</row>
    <row r="59" spans="1:13" ht="15.75">
      <c r="A59" s="163" t="s">
        <v>126</v>
      </c>
      <c r="B59" s="164"/>
      <c r="C59" s="236" t="str">
        <f>Заполнить!$B$12</f>
        <v>Заступник голови районної ради</v>
      </c>
      <c r="D59" s="236"/>
      <c r="E59" s="236"/>
      <c r="F59" s="236"/>
      <c r="G59" s="236"/>
      <c r="H59" s="166"/>
      <c r="I59" s="167"/>
      <c r="J59" s="166"/>
      <c r="K59" s="237" t="str">
        <f>Заполнить!$H$12</f>
        <v>С.І. Богдан</v>
      </c>
      <c r="L59" s="237"/>
      <c r="M59" s="237"/>
    </row>
    <row r="60" spans="1:13" ht="12.75">
      <c r="A60" s="164"/>
      <c r="B60" s="164"/>
      <c r="C60" s="235" t="s">
        <v>7</v>
      </c>
      <c r="D60" s="235"/>
      <c r="E60" s="235"/>
      <c r="F60" s="235"/>
      <c r="G60" s="235"/>
      <c r="H60" s="169"/>
      <c r="I60" s="168" t="s">
        <v>8</v>
      </c>
      <c r="J60" s="169"/>
      <c r="K60" s="235" t="s">
        <v>48</v>
      </c>
      <c r="L60" s="235"/>
      <c r="M60" s="235"/>
    </row>
    <row r="61" spans="1:13" ht="15.75">
      <c r="A61" s="163" t="s">
        <v>127</v>
      </c>
      <c r="B61" s="164"/>
      <c r="C61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D61" s="236"/>
      <c r="E61" s="236"/>
      <c r="F61" s="236"/>
      <c r="G61" s="236"/>
      <c r="H61" s="166"/>
      <c r="I61" s="167"/>
      <c r="J61" s="166"/>
      <c r="K61" s="237" t="str">
        <f>Заполнить!$H$13</f>
        <v>М.О. Лукяненко </v>
      </c>
      <c r="L61" s="237"/>
      <c r="M61" s="237"/>
    </row>
    <row r="62" spans="1:13" ht="12.75">
      <c r="A62" s="164"/>
      <c r="B62" s="164"/>
      <c r="C62" s="235" t="s">
        <v>7</v>
      </c>
      <c r="D62" s="235"/>
      <c r="E62" s="235"/>
      <c r="F62" s="235"/>
      <c r="G62" s="235"/>
      <c r="H62" s="169"/>
      <c r="I62" s="168" t="s">
        <v>8</v>
      </c>
      <c r="J62" s="169"/>
      <c r="K62" s="235" t="s">
        <v>48</v>
      </c>
      <c r="L62" s="235"/>
      <c r="M62" s="235"/>
    </row>
    <row r="63" spans="1:13" ht="15.75">
      <c r="A63" s="164"/>
      <c r="B63" s="164"/>
      <c r="C63" s="236" t="str">
        <f>Заполнить!$B$14</f>
        <v>Заступник селищного голови Баришівської селищної ради(за згодою)</v>
      </c>
      <c r="D63" s="236"/>
      <c r="E63" s="236"/>
      <c r="F63" s="236"/>
      <c r="G63" s="236"/>
      <c r="H63" s="166"/>
      <c r="I63" s="167"/>
      <c r="J63" s="166"/>
      <c r="K63" s="237" t="str">
        <f>Заполнить!$H$14</f>
        <v>Ю.А. Шовть</v>
      </c>
      <c r="L63" s="237"/>
      <c r="M63" s="237"/>
    </row>
    <row r="64" spans="1:13" ht="12.75">
      <c r="A64" s="164"/>
      <c r="B64" s="164"/>
      <c r="C64" s="235" t="s">
        <v>7</v>
      </c>
      <c r="D64" s="235"/>
      <c r="E64" s="235"/>
      <c r="F64" s="235"/>
      <c r="G64" s="235"/>
      <c r="H64" s="169"/>
      <c r="I64" s="168" t="s">
        <v>8</v>
      </c>
      <c r="J64" s="169"/>
      <c r="K64" s="235" t="s">
        <v>48</v>
      </c>
      <c r="L64" s="235"/>
      <c r="M64" s="235"/>
    </row>
    <row r="65" spans="1:13" ht="15.75">
      <c r="A65" s="164"/>
      <c r="B65" s="164"/>
      <c r="C65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D65" s="236"/>
      <c r="E65" s="236"/>
      <c r="F65" s="236"/>
      <c r="G65" s="236"/>
      <c r="H65" s="166"/>
      <c r="I65" s="167"/>
      <c r="J65" s="166"/>
      <c r="K65" s="237" t="str">
        <f>Заполнить!$H$15</f>
        <v>Т.М. Дибка</v>
      </c>
      <c r="L65" s="237"/>
      <c r="M65" s="237"/>
    </row>
    <row r="66" spans="1:13" ht="12.75">
      <c r="A66" s="164"/>
      <c r="B66" s="164"/>
      <c r="C66" s="235" t="s">
        <v>7</v>
      </c>
      <c r="D66" s="235"/>
      <c r="E66" s="235"/>
      <c r="F66" s="235"/>
      <c r="G66" s="235"/>
      <c r="H66" s="169"/>
      <c r="I66" s="168" t="s">
        <v>8</v>
      </c>
      <c r="J66" s="169"/>
      <c r="K66" s="235" t="s">
        <v>48</v>
      </c>
      <c r="L66" s="235"/>
      <c r="M66" s="235"/>
    </row>
    <row r="67" spans="1:13" ht="15.75">
      <c r="A67" s="164"/>
      <c r="B67" s="164"/>
      <c r="C67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67" s="236"/>
      <c r="E67" s="236"/>
      <c r="F67" s="236"/>
      <c r="G67" s="236"/>
      <c r="H67" s="166"/>
      <c r="I67" s="167"/>
      <c r="J67" s="166"/>
      <c r="K67" s="237" t="str">
        <f>Заполнить!$H$16</f>
        <v>Ю.Г. Шуляк</v>
      </c>
      <c r="L67" s="237"/>
      <c r="M67" s="237"/>
    </row>
    <row r="68" spans="1:13" ht="12.75">
      <c r="A68" s="164"/>
      <c r="B68" s="164"/>
      <c r="C68" s="235" t="s">
        <v>7</v>
      </c>
      <c r="D68" s="235"/>
      <c r="E68" s="235"/>
      <c r="F68" s="235"/>
      <c r="G68" s="235"/>
      <c r="H68" s="169"/>
      <c r="I68" s="168" t="s">
        <v>8</v>
      </c>
      <c r="J68" s="169"/>
      <c r="K68" s="235" t="s">
        <v>48</v>
      </c>
      <c r="L68" s="235"/>
      <c r="M68" s="235"/>
    </row>
    <row r="69" spans="1:13" ht="15.75">
      <c r="A69" s="164"/>
      <c r="B69" s="164"/>
      <c r="C69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D69" s="236"/>
      <c r="E69" s="236"/>
      <c r="F69" s="236"/>
      <c r="G69" s="236"/>
      <c r="H69" s="166"/>
      <c r="I69" s="167"/>
      <c r="J69" s="166"/>
      <c r="K69" s="237" t="str">
        <f>Заполнить!$H$17</f>
        <v>О.О. Масловцева</v>
      </c>
      <c r="L69" s="237"/>
      <c r="M69" s="237"/>
    </row>
    <row r="70" spans="1:13" ht="12.75">
      <c r="A70" s="164"/>
      <c r="B70" s="164"/>
      <c r="C70" s="235" t="s">
        <v>7</v>
      </c>
      <c r="D70" s="235"/>
      <c r="E70" s="235"/>
      <c r="F70" s="235"/>
      <c r="G70" s="235"/>
      <c r="H70" s="169"/>
      <c r="I70" s="168" t="s">
        <v>8</v>
      </c>
      <c r="J70" s="169"/>
      <c r="K70" s="235" t="s">
        <v>48</v>
      </c>
      <c r="L70" s="235"/>
      <c r="M70" s="235"/>
    </row>
    <row r="71" spans="1:13" ht="15.75">
      <c r="A71" s="164"/>
      <c r="B71" s="164"/>
      <c r="C71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71" s="236"/>
      <c r="E71" s="236"/>
      <c r="F71" s="236"/>
      <c r="G71" s="236"/>
      <c r="H71" s="166"/>
      <c r="I71" s="167"/>
      <c r="J71" s="166"/>
      <c r="K71" s="237" t="str">
        <f>Заполнить!$H$18</f>
        <v>Н.М. Ліберацька</v>
      </c>
      <c r="L71" s="237"/>
      <c r="M71" s="237"/>
    </row>
    <row r="72" spans="1:13" ht="12.75">
      <c r="A72" s="164"/>
      <c r="B72" s="164"/>
      <c r="C72" s="235" t="s">
        <v>7</v>
      </c>
      <c r="D72" s="235"/>
      <c r="E72" s="235"/>
      <c r="F72" s="235"/>
      <c r="G72" s="235"/>
      <c r="H72" s="169"/>
      <c r="I72" s="168" t="s">
        <v>8</v>
      </c>
      <c r="J72" s="169"/>
      <c r="K72" s="235" t="s">
        <v>48</v>
      </c>
      <c r="L72" s="235"/>
      <c r="M72" s="235"/>
    </row>
    <row r="73" spans="1:13" ht="15.75">
      <c r="A73" s="164"/>
      <c r="B73" s="164"/>
      <c r="C73" s="236">
        <f>Заполнить!$B$19</f>
        <v>0</v>
      </c>
      <c r="D73" s="236"/>
      <c r="E73" s="236"/>
      <c r="F73" s="236"/>
      <c r="G73" s="236"/>
      <c r="H73" s="166"/>
      <c r="I73" s="167"/>
      <c r="J73" s="166"/>
      <c r="K73" s="237">
        <f>Заполнить!$H$19</f>
        <v>0</v>
      </c>
      <c r="L73" s="237"/>
      <c r="M73" s="237"/>
    </row>
    <row r="74" spans="1:13" ht="12.75">
      <c r="A74" s="164"/>
      <c r="B74" s="164"/>
      <c r="C74" s="235" t="s">
        <v>7</v>
      </c>
      <c r="D74" s="235"/>
      <c r="E74" s="235"/>
      <c r="F74" s="235"/>
      <c r="G74" s="235"/>
      <c r="H74" s="169"/>
      <c r="I74" s="168" t="s">
        <v>8</v>
      </c>
      <c r="J74" s="169"/>
      <c r="K74" s="235" t="s">
        <v>48</v>
      </c>
      <c r="L74" s="235"/>
      <c r="M74" s="235"/>
    </row>
    <row r="75" spans="1:13" ht="15.75">
      <c r="A75" s="164"/>
      <c r="B75" s="164"/>
      <c r="C75" s="236">
        <f>Заполнить!$B$20</f>
        <v>0</v>
      </c>
      <c r="D75" s="236"/>
      <c r="E75" s="236"/>
      <c r="F75" s="236"/>
      <c r="G75" s="236"/>
      <c r="H75" s="166"/>
      <c r="I75" s="167"/>
      <c r="J75" s="166"/>
      <c r="K75" s="237">
        <f>Заполнить!$H$20</f>
        <v>0</v>
      </c>
      <c r="L75" s="237"/>
      <c r="M75" s="237"/>
    </row>
    <row r="76" spans="1:13" ht="12.75">
      <c r="A76" s="164"/>
      <c r="B76" s="164"/>
      <c r="C76" s="235" t="s">
        <v>7</v>
      </c>
      <c r="D76" s="235"/>
      <c r="E76" s="235"/>
      <c r="F76" s="235"/>
      <c r="G76" s="235"/>
      <c r="H76" s="169"/>
      <c r="I76" s="168" t="s">
        <v>8</v>
      </c>
      <c r="J76" s="169"/>
      <c r="K76" s="235" t="s">
        <v>48</v>
      </c>
      <c r="L76" s="235"/>
      <c r="M76" s="235"/>
    </row>
    <row r="77" spans="1:13" ht="15.75">
      <c r="A77" s="164"/>
      <c r="B77" s="164"/>
      <c r="C77" s="236">
        <f>Заполнить!$B$21</f>
        <v>0</v>
      </c>
      <c r="D77" s="236"/>
      <c r="E77" s="236"/>
      <c r="F77" s="236"/>
      <c r="G77" s="236"/>
      <c r="H77" s="166"/>
      <c r="I77" s="167"/>
      <c r="J77" s="166"/>
      <c r="K77" s="237">
        <f>Заполнить!$H$21</f>
        <v>0</v>
      </c>
      <c r="L77" s="237"/>
      <c r="M77" s="237"/>
    </row>
    <row r="78" spans="1:13" ht="12.75">
      <c r="A78" s="164"/>
      <c r="B78" s="164"/>
      <c r="C78" s="235" t="s">
        <v>7</v>
      </c>
      <c r="D78" s="235"/>
      <c r="E78" s="235"/>
      <c r="F78" s="235"/>
      <c r="G78" s="235"/>
      <c r="H78" s="169"/>
      <c r="I78" s="168" t="s">
        <v>8</v>
      </c>
      <c r="J78" s="169"/>
      <c r="K78" s="235" t="s">
        <v>48</v>
      </c>
      <c r="L78" s="235"/>
      <c r="M78" s="235"/>
    </row>
    <row r="79" spans="1:13" ht="15.75">
      <c r="A79" s="164"/>
      <c r="B79" s="164"/>
      <c r="C79" s="236">
        <f>Заполнить!$B$22</f>
        <v>0</v>
      </c>
      <c r="D79" s="236"/>
      <c r="E79" s="236"/>
      <c r="F79" s="236"/>
      <c r="G79" s="236"/>
      <c r="H79" s="166"/>
      <c r="I79" s="167"/>
      <c r="J79" s="166"/>
      <c r="K79" s="237">
        <f>Заполнить!$H$22</f>
        <v>0</v>
      </c>
      <c r="L79" s="237"/>
      <c r="M79" s="237"/>
    </row>
    <row r="80" spans="1:13" ht="12.75">
      <c r="A80" s="164"/>
      <c r="B80" s="164"/>
      <c r="C80" s="235" t="s">
        <v>7</v>
      </c>
      <c r="D80" s="235"/>
      <c r="E80" s="235"/>
      <c r="F80" s="235"/>
      <c r="G80" s="235"/>
      <c r="H80" s="169"/>
      <c r="I80" s="168" t="s">
        <v>8</v>
      </c>
      <c r="J80" s="169"/>
      <c r="K80" s="235" t="s">
        <v>48</v>
      </c>
      <c r="L80" s="235"/>
      <c r="M80" s="235"/>
    </row>
    <row r="81" spans="1:13" ht="15.75">
      <c r="A81" s="164"/>
      <c r="B81" s="164"/>
      <c r="C81" s="236">
        <f>Заполнить!$B$23</f>
        <v>0</v>
      </c>
      <c r="D81" s="236"/>
      <c r="E81" s="236"/>
      <c r="F81" s="236"/>
      <c r="G81" s="236"/>
      <c r="H81" s="166"/>
      <c r="I81" s="167"/>
      <c r="J81" s="166"/>
      <c r="K81" s="237">
        <f>Заполнить!$H$23</f>
        <v>0</v>
      </c>
      <c r="L81" s="237"/>
      <c r="M81" s="237"/>
    </row>
    <row r="82" spans="1:13" ht="12.75">
      <c r="A82" s="164"/>
      <c r="B82" s="164"/>
      <c r="C82" s="235" t="s">
        <v>7</v>
      </c>
      <c r="D82" s="235"/>
      <c r="E82" s="235"/>
      <c r="F82" s="235"/>
      <c r="G82" s="235"/>
      <c r="H82" s="169"/>
      <c r="I82" s="168" t="s">
        <v>8</v>
      </c>
      <c r="J82" s="169"/>
      <c r="K82" s="235" t="s">
        <v>48</v>
      </c>
      <c r="L82" s="235"/>
      <c r="M82" s="235"/>
    </row>
    <row r="83" spans="1:13" ht="15.75">
      <c r="A83" s="164"/>
      <c r="B83" s="164"/>
      <c r="C83" s="236">
        <f>Заполнить!$B$24</f>
        <v>0</v>
      </c>
      <c r="D83" s="236"/>
      <c r="E83" s="236"/>
      <c r="F83" s="236"/>
      <c r="G83" s="236"/>
      <c r="H83" s="166"/>
      <c r="I83" s="167"/>
      <c r="J83" s="166"/>
      <c r="K83" s="237">
        <f>Заполнить!$H$24</f>
        <v>0</v>
      </c>
      <c r="L83" s="237"/>
      <c r="M83" s="237"/>
    </row>
    <row r="84" spans="1:13" ht="12.75">
      <c r="A84" s="164"/>
      <c r="B84" s="164"/>
      <c r="C84" s="235" t="s">
        <v>7</v>
      </c>
      <c r="D84" s="235"/>
      <c r="E84" s="235"/>
      <c r="F84" s="235"/>
      <c r="G84" s="235"/>
      <c r="H84" s="169"/>
      <c r="I84" s="168" t="s">
        <v>8</v>
      </c>
      <c r="J84" s="169"/>
      <c r="K84" s="235" t="s">
        <v>48</v>
      </c>
      <c r="L84" s="235"/>
      <c r="M84" s="235"/>
    </row>
    <row r="85" spans="1:13" ht="15.75">
      <c r="A85" s="164"/>
      <c r="B85" s="164"/>
      <c r="C85" s="236">
        <f>Заполнить!$B$25</f>
        <v>0</v>
      </c>
      <c r="D85" s="236"/>
      <c r="E85" s="236"/>
      <c r="F85" s="236"/>
      <c r="G85" s="236"/>
      <c r="H85" s="166"/>
      <c r="I85" s="167"/>
      <c r="J85" s="166"/>
      <c r="K85" s="237">
        <f>Заполнить!$H$25</f>
        <v>0</v>
      </c>
      <c r="L85" s="237"/>
      <c r="M85" s="237"/>
    </row>
    <row r="86" spans="1:13" ht="12.75">
      <c r="A86" s="164"/>
      <c r="B86" s="164"/>
      <c r="C86" s="235" t="s">
        <v>7</v>
      </c>
      <c r="D86" s="235"/>
      <c r="E86" s="235"/>
      <c r="F86" s="235"/>
      <c r="G86" s="235"/>
      <c r="H86" s="169"/>
      <c r="I86" s="168" t="s">
        <v>8</v>
      </c>
      <c r="J86" s="169"/>
      <c r="K86" s="235" t="s">
        <v>48</v>
      </c>
      <c r="L86" s="235"/>
      <c r="M86" s="235"/>
    </row>
    <row r="87" spans="1:13" ht="15.75">
      <c r="A87" s="164"/>
      <c r="B87" s="164"/>
      <c r="C87" s="236">
        <f>Заполнить!$B$26</f>
        <v>0</v>
      </c>
      <c r="D87" s="236"/>
      <c r="E87" s="236"/>
      <c r="F87" s="236"/>
      <c r="G87" s="236"/>
      <c r="H87" s="166"/>
      <c r="I87" s="167"/>
      <c r="J87" s="166"/>
      <c r="K87" s="237">
        <f>Заполнить!$H$26</f>
        <v>0</v>
      </c>
      <c r="L87" s="237"/>
      <c r="M87" s="237"/>
    </row>
    <row r="88" spans="1:13" ht="12.75">
      <c r="A88" s="161"/>
      <c r="B88" s="161"/>
      <c r="C88" s="235" t="s">
        <v>7</v>
      </c>
      <c r="D88" s="235"/>
      <c r="E88" s="235"/>
      <c r="F88" s="235"/>
      <c r="G88" s="235"/>
      <c r="H88" s="169"/>
      <c r="I88" s="168" t="s">
        <v>8</v>
      </c>
      <c r="J88" s="169"/>
      <c r="K88" s="235" t="s">
        <v>48</v>
      </c>
      <c r="L88" s="235"/>
      <c r="M88" s="235"/>
    </row>
  </sheetData>
  <sheetProtection/>
  <mergeCells count="92">
    <mergeCell ref="C88:G88"/>
    <mergeCell ref="K88:M88"/>
    <mergeCell ref="C85:G85"/>
    <mergeCell ref="K85:M85"/>
    <mergeCell ref="C86:G86"/>
    <mergeCell ref="K86:M86"/>
    <mergeCell ref="C87:G87"/>
    <mergeCell ref="K87:M87"/>
    <mergeCell ref="C82:G82"/>
    <mergeCell ref="K82:M82"/>
    <mergeCell ref="C83:G83"/>
    <mergeCell ref="K83:M83"/>
    <mergeCell ref="C84:G84"/>
    <mergeCell ref="K84:M84"/>
    <mergeCell ref="C79:G79"/>
    <mergeCell ref="K79:M79"/>
    <mergeCell ref="C80:G80"/>
    <mergeCell ref="K80:M80"/>
    <mergeCell ref="C81:G81"/>
    <mergeCell ref="K81:M81"/>
    <mergeCell ref="C76:G76"/>
    <mergeCell ref="K76:M76"/>
    <mergeCell ref="C77:G77"/>
    <mergeCell ref="K77:M77"/>
    <mergeCell ref="C78:G78"/>
    <mergeCell ref="K78:M78"/>
    <mergeCell ref="C73:G73"/>
    <mergeCell ref="K73:M73"/>
    <mergeCell ref="C74:G74"/>
    <mergeCell ref="K74:M74"/>
    <mergeCell ref="C75:G75"/>
    <mergeCell ref="K75:M75"/>
    <mergeCell ref="C70:G70"/>
    <mergeCell ref="K70:M70"/>
    <mergeCell ref="C71:G71"/>
    <mergeCell ref="K71:M71"/>
    <mergeCell ref="C72:G72"/>
    <mergeCell ref="K72:M72"/>
    <mergeCell ref="C67:G67"/>
    <mergeCell ref="K67:M67"/>
    <mergeCell ref="C68:G68"/>
    <mergeCell ref="K68:M68"/>
    <mergeCell ref="C69:G69"/>
    <mergeCell ref="K69:M69"/>
    <mergeCell ref="C64:G64"/>
    <mergeCell ref="K64:M64"/>
    <mergeCell ref="C65:G65"/>
    <mergeCell ref="K65:M65"/>
    <mergeCell ref="C66:G66"/>
    <mergeCell ref="K66:M66"/>
    <mergeCell ref="C61:G61"/>
    <mergeCell ref="K61:M61"/>
    <mergeCell ref="C62:G62"/>
    <mergeCell ref="K62:M62"/>
    <mergeCell ref="C63:G63"/>
    <mergeCell ref="K63:M63"/>
    <mergeCell ref="C59:G59"/>
    <mergeCell ref="K59:M59"/>
    <mergeCell ref="C60:G60"/>
    <mergeCell ref="K60:M60"/>
    <mergeCell ref="A51:R51"/>
    <mergeCell ref="A55:R55"/>
    <mergeCell ref="A57:R57"/>
    <mergeCell ref="A56:R56"/>
    <mergeCell ref="A52:R52"/>
    <mergeCell ref="A54:R54"/>
    <mergeCell ref="N41:O42"/>
    <mergeCell ref="A2:C2"/>
    <mergeCell ref="A3:C3"/>
    <mergeCell ref="O5:R5"/>
    <mergeCell ref="O6:R6"/>
    <mergeCell ref="O7:R7"/>
    <mergeCell ref="A11:R11"/>
    <mergeCell ref="A12:R12"/>
    <mergeCell ref="R41:R43"/>
    <mergeCell ref="A14:R14"/>
    <mergeCell ref="A13:R13"/>
    <mergeCell ref="A38:R39"/>
    <mergeCell ref="L41:M42"/>
    <mergeCell ref="P41:Q42"/>
    <mergeCell ref="F42:G42"/>
    <mergeCell ref="C41:C43"/>
    <mergeCell ref="O8:R8"/>
    <mergeCell ref="A41:A43"/>
    <mergeCell ref="B41:B43"/>
    <mergeCell ref="D41:E42"/>
    <mergeCell ref="J41:K42"/>
    <mergeCell ref="O10:R10"/>
    <mergeCell ref="O9:R9"/>
    <mergeCell ref="A15:R16"/>
    <mergeCell ref="H42:I42"/>
    <mergeCell ref="F41:I41"/>
  </mergeCells>
  <printOptions/>
  <pageMargins left="0.19" right="0.16" top="0.49" bottom="0.32" header="0.3" footer="0.19"/>
  <pageSetup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210" t="s">
        <v>272</v>
      </c>
      <c r="B1" s="211"/>
      <c r="C1" s="210" t="s">
        <v>273</v>
      </c>
      <c r="D1" s="211"/>
    </row>
    <row r="2" spans="1:4" ht="17.25">
      <c r="A2" s="106" t="s">
        <v>274</v>
      </c>
      <c r="B2" s="106" t="s">
        <v>275</v>
      </c>
      <c r="C2" s="106" t="s">
        <v>274</v>
      </c>
      <c r="D2" s="106" t="s">
        <v>275</v>
      </c>
    </row>
    <row r="3" spans="1:4" ht="17.25">
      <c r="A3" s="106">
        <v>1</v>
      </c>
      <c r="B3" s="106">
        <v>2</v>
      </c>
      <c r="C3" s="106">
        <v>3</v>
      </c>
      <c r="D3" s="106">
        <v>4</v>
      </c>
    </row>
    <row r="4" spans="1:4" ht="17.25">
      <c r="A4" s="210" t="s">
        <v>276</v>
      </c>
      <c r="B4" s="212"/>
      <c r="C4" s="212"/>
      <c r="D4" s="211"/>
    </row>
    <row r="5" spans="1:5" ht="17.25">
      <c r="A5" s="207">
        <v>10</v>
      </c>
      <c r="B5" s="207" t="s">
        <v>277</v>
      </c>
      <c r="C5" s="106">
        <v>1010</v>
      </c>
      <c r="D5" s="107" t="s">
        <v>501</v>
      </c>
      <c r="E5" t="str">
        <f>CONCATENATE(C5," ",D5)</f>
        <v>1010 Інвестиційна нерухомість</v>
      </c>
    </row>
    <row r="6" spans="1:5" ht="17.25">
      <c r="A6" s="208"/>
      <c r="B6" s="208"/>
      <c r="C6" s="106">
        <v>1011</v>
      </c>
      <c r="D6" s="107" t="s">
        <v>416</v>
      </c>
      <c r="E6" t="str">
        <f aca="true" t="shared" si="0" ref="E6:E69">CONCATENATE(C6," ",D6)</f>
        <v>1011 Земельні ділянки</v>
      </c>
    </row>
    <row r="7" spans="1:5" ht="17.25">
      <c r="A7" s="208"/>
      <c r="B7" s="208"/>
      <c r="C7" s="106">
        <v>1012</v>
      </c>
      <c r="D7" s="107" t="s">
        <v>417</v>
      </c>
      <c r="E7" t="str">
        <f t="shared" si="0"/>
        <v>1012 Капітальні витрати на поліпшення земель</v>
      </c>
    </row>
    <row r="8" spans="1:5" ht="17.25">
      <c r="A8" s="208"/>
      <c r="B8" s="208"/>
      <c r="C8" s="106">
        <v>1013</v>
      </c>
      <c r="D8" s="107" t="s">
        <v>502</v>
      </c>
      <c r="E8" t="str">
        <f t="shared" si="0"/>
        <v>1013 Будівлі, споруди та передавальні пристрої</v>
      </c>
    </row>
    <row r="9" spans="1:5" ht="17.25">
      <c r="A9" s="208"/>
      <c r="B9" s="208"/>
      <c r="C9" s="106">
        <v>1014</v>
      </c>
      <c r="D9" s="107" t="s">
        <v>418</v>
      </c>
      <c r="E9" t="str">
        <f t="shared" si="0"/>
        <v>1014 Машини та обладнання</v>
      </c>
    </row>
    <row r="10" spans="1:5" ht="17.25">
      <c r="A10" s="208"/>
      <c r="B10" s="208"/>
      <c r="C10" s="106">
        <v>1015</v>
      </c>
      <c r="D10" s="107" t="s">
        <v>419</v>
      </c>
      <c r="E10" t="str">
        <f t="shared" si="0"/>
        <v>1015 Транспортні засоби</v>
      </c>
    </row>
    <row r="11" spans="1:5" ht="17.25">
      <c r="A11" s="208"/>
      <c r="B11" s="208"/>
      <c r="C11" s="106">
        <v>1016</v>
      </c>
      <c r="D11" s="107" t="s">
        <v>503</v>
      </c>
      <c r="E11" t="str">
        <f t="shared" si="0"/>
        <v>1016 Інструменти, прилади, інвентар</v>
      </c>
    </row>
    <row r="12" spans="1:5" ht="17.25">
      <c r="A12" s="208"/>
      <c r="B12" s="208"/>
      <c r="C12" s="106">
        <v>1017</v>
      </c>
      <c r="D12" s="107" t="s">
        <v>504</v>
      </c>
      <c r="E12" t="str">
        <f t="shared" si="0"/>
        <v>1017 Тварини та багаторічні насадження</v>
      </c>
    </row>
    <row r="13" spans="1:5" ht="17.25">
      <c r="A13" s="209"/>
      <c r="B13" s="209"/>
      <c r="C13" s="106">
        <v>1018</v>
      </c>
      <c r="D13" s="107" t="s">
        <v>420</v>
      </c>
      <c r="E13" t="str">
        <f t="shared" si="0"/>
        <v>1018 Інші основні засоби</v>
      </c>
    </row>
    <row r="14" spans="1:5" ht="17.25">
      <c r="A14" s="207">
        <v>11</v>
      </c>
      <c r="B14" s="207" t="s">
        <v>278</v>
      </c>
      <c r="C14" s="106">
        <v>1111</v>
      </c>
      <c r="D14" s="107" t="s">
        <v>505</v>
      </c>
      <c r="E14" t="str">
        <f t="shared" si="0"/>
        <v>1111 Музейні фонди</v>
      </c>
    </row>
    <row r="15" spans="1:5" ht="17.25">
      <c r="A15" s="208"/>
      <c r="B15" s="208"/>
      <c r="C15" s="106">
        <v>1112</v>
      </c>
      <c r="D15" s="107" t="s">
        <v>421</v>
      </c>
      <c r="E15" t="str">
        <f t="shared" si="0"/>
        <v>1112 Бібліотечні фонди</v>
      </c>
    </row>
    <row r="16" spans="1:5" ht="17.25">
      <c r="A16" s="208"/>
      <c r="B16" s="208"/>
      <c r="C16" s="106">
        <v>1113</v>
      </c>
      <c r="D16" s="107" t="s">
        <v>422</v>
      </c>
      <c r="E16" t="str">
        <f t="shared" si="0"/>
        <v>1113 Малоцінні необоротні матеріальні активи</v>
      </c>
    </row>
    <row r="17" spans="1:5" ht="17.25">
      <c r="A17" s="208"/>
      <c r="B17" s="208"/>
      <c r="C17" s="106">
        <v>1114</v>
      </c>
      <c r="D17" s="107" t="s">
        <v>423</v>
      </c>
      <c r="E17" t="str">
        <f t="shared" si="0"/>
        <v>1114 Білизна, постільні речі, одяг та взуття</v>
      </c>
    </row>
    <row r="18" spans="1:5" ht="17.25">
      <c r="A18" s="208"/>
      <c r="B18" s="208"/>
      <c r="C18" s="106">
        <v>1115</v>
      </c>
      <c r="D18" s="107" t="s">
        <v>425</v>
      </c>
      <c r="E18" t="str">
        <f t="shared" si="0"/>
        <v>1115 Інвентарна тара</v>
      </c>
    </row>
    <row r="19" spans="1:5" ht="17.25">
      <c r="A19" s="208"/>
      <c r="B19" s="208"/>
      <c r="C19" s="106">
        <v>1116</v>
      </c>
      <c r="D19" s="107" t="s">
        <v>279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208"/>
      <c r="B20" s="208"/>
      <c r="C20" s="106">
        <v>1117</v>
      </c>
      <c r="D20" s="107" t="s">
        <v>424</v>
      </c>
      <c r="E20" t="str">
        <f t="shared" si="0"/>
        <v>1117 Природні ресурси</v>
      </c>
    </row>
    <row r="21" spans="1:5" ht="17.25">
      <c r="A21" s="208"/>
      <c r="B21" s="208"/>
      <c r="C21" s="106">
        <v>1118</v>
      </c>
      <c r="D21" s="107" t="s">
        <v>506</v>
      </c>
      <c r="E21" t="str">
        <f t="shared" si="0"/>
        <v>1118 Інші необоротні матеріальні активи</v>
      </c>
    </row>
    <row r="22" spans="1:5" ht="17.25">
      <c r="A22" s="209"/>
      <c r="B22" s="209"/>
      <c r="C22" s="106">
        <v>1211</v>
      </c>
      <c r="D22" s="107" t="s">
        <v>522</v>
      </c>
      <c r="E22" t="str">
        <f t="shared" si="0"/>
        <v>1211 Авторське та суміжні з ним права</v>
      </c>
    </row>
    <row r="23" spans="1:5" ht="17.25">
      <c r="A23" s="207">
        <v>12</v>
      </c>
      <c r="B23" s="207" t="s">
        <v>280</v>
      </c>
      <c r="C23" s="106">
        <v>1212</v>
      </c>
      <c r="D23" s="107" t="s">
        <v>523</v>
      </c>
      <c r="E23" t="str">
        <f t="shared" si="0"/>
        <v>1212 Права користування природними ресурсами</v>
      </c>
    </row>
    <row r="24" spans="1:5" ht="17.25">
      <c r="A24" s="209"/>
      <c r="B24" s="209"/>
      <c r="C24" s="106">
        <v>1213</v>
      </c>
      <c r="D24" s="107" t="s">
        <v>524</v>
      </c>
      <c r="E24" t="str">
        <f t="shared" si="0"/>
        <v>1213 Права на знаки для товарів і послуг</v>
      </c>
    </row>
    <row r="25" spans="1:5" ht="17.25">
      <c r="A25" s="207"/>
      <c r="B25" s="207"/>
      <c r="C25" s="106">
        <v>1214</v>
      </c>
      <c r="D25" s="107" t="s">
        <v>525</v>
      </c>
      <c r="E25" t="str">
        <f t="shared" si="0"/>
        <v>1214 Права користування майном</v>
      </c>
    </row>
    <row r="26" spans="1:5" ht="17.25">
      <c r="A26" s="208"/>
      <c r="B26" s="208"/>
      <c r="C26" s="106">
        <v>1215</v>
      </c>
      <c r="D26" s="107" t="s">
        <v>526</v>
      </c>
      <c r="E26" t="str">
        <f t="shared" si="0"/>
        <v>1215 Права на об'єкти промислової власності</v>
      </c>
    </row>
    <row r="27" spans="1:5" ht="17.25">
      <c r="A27" s="209"/>
      <c r="B27" s="209"/>
      <c r="C27" s="106">
        <v>1216</v>
      </c>
      <c r="D27" s="107" t="s">
        <v>435</v>
      </c>
      <c r="E27" t="str">
        <f t="shared" si="0"/>
        <v>1216 Інші нематеріальні активи</v>
      </c>
    </row>
    <row r="28" spans="1:5" ht="17.25">
      <c r="A28" s="207">
        <v>14</v>
      </c>
      <c r="B28" s="207" t="s">
        <v>281</v>
      </c>
      <c r="C28" s="106">
        <v>1311</v>
      </c>
      <c r="D28" s="107" t="s">
        <v>432</v>
      </c>
      <c r="E28" t="str">
        <f t="shared" si="0"/>
        <v>1311 Капітальні інвестиції в основні засоби</v>
      </c>
    </row>
    <row r="29" spans="1:5" ht="17.25">
      <c r="A29" s="208"/>
      <c r="B29" s="208"/>
      <c r="C29" s="106">
        <v>1312</v>
      </c>
      <c r="D29" s="107" t="s">
        <v>433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209"/>
      <c r="B30" s="209"/>
      <c r="C30" s="106">
        <v>1313</v>
      </c>
      <c r="D30" s="107" t="s">
        <v>434</v>
      </c>
      <c r="E30" t="str">
        <f t="shared" si="0"/>
        <v>1313 Капітальні інвестиції в нематеріальні активи</v>
      </c>
    </row>
    <row r="31" spans="1:5" ht="17.25">
      <c r="A31" s="207"/>
      <c r="B31" s="207"/>
      <c r="C31" s="106">
        <v>1314</v>
      </c>
      <c r="D31" s="107" t="s">
        <v>527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209"/>
      <c r="B32" s="209"/>
      <c r="C32" s="106"/>
      <c r="D32" s="107"/>
      <c r="E32" t="str">
        <f t="shared" si="0"/>
        <v> </v>
      </c>
    </row>
    <row r="33" spans="1:5" ht="17.25">
      <c r="A33" s="210" t="s">
        <v>282</v>
      </c>
      <c r="B33" s="212"/>
      <c r="C33" s="212"/>
      <c r="D33" s="211"/>
      <c r="E33" t="str">
        <f t="shared" si="0"/>
        <v> </v>
      </c>
    </row>
    <row r="34" spans="1:5" ht="17.25">
      <c r="A34" s="207"/>
      <c r="B34" s="207"/>
      <c r="C34" s="106">
        <v>1511</v>
      </c>
      <c r="D34" s="107" t="s">
        <v>439</v>
      </c>
      <c r="E34" t="str">
        <f t="shared" si="0"/>
        <v>1511 Продукти харчування</v>
      </c>
    </row>
    <row r="35" spans="1:5" ht="17.25">
      <c r="A35" s="208"/>
      <c r="B35" s="208"/>
      <c r="C35" s="106">
        <v>1512</v>
      </c>
      <c r="D35" s="107" t="s">
        <v>507</v>
      </c>
      <c r="E35" t="str">
        <f t="shared" si="0"/>
        <v>1512 Медикаменти та перев'язувальні матеріали</v>
      </c>
    </row>
    <row r="36" spans="1:5" ht="17.25">
      <c r="A36" s="208"/>
      <c r="B36" s="208"/>
      <c r="C36" s="106">
        <v>1513</v>
      </c>
      <c r="D36" s="107" t="s">
        <v>437</v>
      </c>
      <c r="E36" t="str">
        <f t="shared" si="0"/>
        <v>1513 Будівельні матеріали</v>
      </c>
    </row>
    <row r="37" spans="1:5" ht="17.25">
      <c r="A37" s="208"/>
      <c r="B37" s="208"/>
      <c r="C37" s="106">
        <v>1514</v>
      </c>
      <c r="D37" s="107" t="s">
        <v>508</v>
      </c>
      <c r="E37" t="str">
        <f t="shared" si="0"/>
        <v>1514 Пально-мастильні матеріали</v>
      </c>
    </row>
    <row r="38" spans="1:5" ht="17.25">
      <c r="A38" s="209"/>
      <c r="B38" s="209"/>
      <c r="C38" s="106">
        <v>1515</v>
      </c>
      <c r="D38" s="107" t="s">
        <v>509</v>
      </c>
      <c r="E38" t="str">
        <f t="shared" si="0"/>
        <v>1515 Запасні частини</v>
      </c>
    </row>
    <row r="39" spans="1:5" ht="17.25">
      <c r="A39" s="207"/>
      <c r="B39" s="207"/>
      <c r="C39" s="106">
        <v>1516</v>
      </c>
      <c r="D39" s="107" t="s">
        <v>440</v>
      </c>
      <c r="E39" t="str">
        <f t="shared" si="0"/>
        <v>1516 Тара</v>
      </c>
    </row>
    <row r="40" spans="1:5" ht="17.25">
      <c r="A40" s="208"/>
      <c r="B40" s="208"/>
      <c r="C40" s="106">
        <v>1517</v>
      </c>
      <c r="D40" s="107" t="s">
        <v>436</v>
      </c>
      <c r="E40" t="str">
        <f t="shared" si="0"/>
        <v>1517 Сировина і матеріали</v>
      </c>
    </row>
    <row r="41" spans="1:5" ht="17.25">
      <c r="A41" s="208"/>
      <c r="B41" s="208"/>
      <c r="C41" s="106">
        <v>1518</v>
      </c>
      <c r="D41" s="107" t="s">
        <v>438</v>
      </c>
      <c r="E41" t="str">
        <f t="shared" si="0"/>
        <v>1518 Інші виробничі запаси</v>
      </c>
    </row>
    <row r="42" spans="1:5" ht="17.25">
      <c r="A42" s="208"/>
      <c r="B42" s="208"/>
      <c r="C42" s="106">
        <v>1811</v>
      </c>
      <c r="D42" s="107" t="s">
        <v>510</v>
      </c>
      <c r="E42" t="str">
        <f t="shared" si="0"/>
        <v>1811 Готова продукція</v>
      </c>
    </row>
    <row r="43" spans="1:5" ht="17.25">
      <c r="A43" s="208"/>
      <c r="B43" s="208"/>
      <c r="C43" s="106">
        <v>1812</v>
      </c>
      <c r="D43" s="107" t="s">
        <v>283</v>
      </c>
      <c r="E43" t="str">
        <f t="shared" si="0"/>
        <v>1812 Малоцінні та швидкозношувані предмети</v>
      </c>
    </row>
    <row r="44" spans="1:5" ht="17.25">
      <c r="A44" s="208"/>
      <c r="B44" s="208"/>
      <c r="C44" s="106">
        <v>1813</v>
      </c>
      <c r="D44" s="107" t="s">
        <v>511</v>
      </c>
      <c r="E44" t="str">
        <f t="shared" si="0"/>
        <v>1813 Виключено</v>
      </c>
    </row>
    <row r="45" spans="1:5" ht="17.25">
      <c r="A45" s="208"/>
      <c r="B45" s="208"/>
      <c r="C45" s="106">
        <v>1814</v>
      </c>
      <c r="D45" s="107" t="s">
        <v>284</v>
      </c>
      <c r="E45" t="str">
        <f t="shared" si="0"/>
        <v>1814 Державні матеріальні резерви та запаси</v>
      </c>
    </row>
    <row r="46" spans="1:5" ht="17.25">
      <c r="A46" s="209"/>
      <c r="B46" s="209"/>
      <c r="C46" s="106">
        <v>1815</v>
      </c>
      <c r="D46" s="107" t="s">
        <v>512</v>
      </c>
      <c r="E46" t="str">
        <f t="shared" si="0"/>
        <v>1815 Активи для розподілу, передачі, продажу</v>
      </c>
    </row>
    <row r="47" spans="1:5" ht="17.25">
      <c r="A47" s="207"/>
      <c r="B47" s="207"/>
      <c r="C47" s="106">
        <v>1816</v>
      </c>
      <c r="D47" s="107" t="s">
        <v>513</v>
      </c>
      <c r="E47" t="str">
        <f t="shared" si="0"/>
        <v>1816 Інші нефінансові активи</v>
      </c>
    </row>
    <row r="48" spans="1:5" ht="17.25">
      <c r="A48" s="209"/>
      <c r="B48" s="209"/>
      <c r="C48" s="106"/>
      <c r="D48" s="107"/>
      <c r="E48" t="str">
        <f t="shared" si="0"/>
        <v> </v>
      </c>
    </row>
    <row r="49" spans="1:5" ht="17.25">
      <c r="A49" s="207"/>
      <c r="B49" s="207"/>
      <c r="C49" s="106"/>
      <c r="D49" s="107"/>
      <c r="E49" t="str">
        <f t="shared" si="0"/>
        <v> </v>
      </c>
    </row>
    <row r="50" spans="1:5" ht="17.25">
      <c r="A50" s="208"/>
      <c r="B50" s="208"/>
      <c r="C50" s="106"/>
      <c r="D50" s="107"/>
      <c r="E50" t="str">
        <f t="shared" si="0"/>
        <v> </v>
      </c>
    </row>
    <row r="51" spans="1:5" ht="17.25">
      <c r="A51" s="208"/>
      <c r="B51" s="208"/>
      <c r="C51" s="106"/>
      <c r="D51" s="107"/>
      <c r="E51" t="str">
        <f t="shared" si="0"/>
        <v> </v>
      </c>
    </row>
    <row r="52" spans="1:5" ht="17.25">
      <c r="A52" s="208"/>
      <c r="B52" s="208"/>
      <c r="C52" s="106"/>
      <c r="D52" s="107"/>
      <c r="E52" t="str">
        <f t="shared" si="0"/>
        <v> </v>
      </c>
    </row>
    <row r="53" spans="1:5" ht="17.25">
      <c r="A53" s="208"/>
      <c r="B53" s="208"/>
      <c r="C53" s="106"/>
      <c r="D53" s="107"/>
      <c r="E53" t="str">
        <f t="shared" si="0"/>
        <v> </v>
      </c>
    </row>
    <row r="54" spans="1:5" ht="17.25">
      <c r="A54" s="208"/>
      <c r="B54" s="208"/>
      <c r="C54" s="106"/>
      <c r="D54" s="107"/>
      <c r="E54" t="str">
        <f t="shared" si="0"/>
        <v> </v>
      </c>
    </row>
    <row r="55" spans="1:5" ht="17.25">
      <c r="A55" s="208"/>
      <c r="B55" s="208"/>
      <c r="C55" s="106"/>
      <c r="D55" s="107"/>
      <c r="E55" t="str">
        <f t="shared" si="0"/>
        <v> </v>
      </c>
    </row>
    <row r="56" spans="1:5" ht="17.25">
      <c r="A56" s="208"/>
      <c r="B56" s="208"/>
      <c r="C56" s="106"/>
      <c r="D56" s="107"/>
      <c r="E56" t="str">
        <f t="shared" si="0"/>
        <v> </v>
      </c>
    </row>
    <row r="57" spans="1:5" ht="17.25">
      <c r="A57" s="209"/>
      <c r="B57" s="209"/>
      <c r="C57" s="106"/>
      <c r="D57" s="107"/>
      <c r="E57" t="str">
        <f t="shared" si="0"/>
        <v> </v>
      </c>
    </row>
    <row r="58" spans="1:5" ht="17.25">
      <c r="A58" s="106"/>
      <c r="B58" s="106"/>
      <c r="C58" s="106"/>
      <c r="D58" s="107"/>
      <c r="E58" t="str">
        <f t="shared" si="0"/>
        <v> </v>
      </c>
    </row>
    <row r="59" spans="1:5" ht="17.25">
      <c r="A59" s="106"/>
      <c r="B59" s="106"/>
      <c r="C59" s="106"/>
      <c r="D59" s="107"/>
      <c r="E59" t="str">
        <f t="shared" si="0"/>
        <v> </v>
      </c>
    </row>
    <row r="60" spans="1:5" ht="17.25">
      <c r="A60" s="207"/>
      <c r="B60" s="207"/>
      <c r="C60" s="106"/>
      <c r="D60" s="107"/>
      <c r="E60" t="str">
        <f t="shared" si="0"/>
        <v> </v>
      </c>
    </row>
    <row r="61" spans="1:5" ht="17.25">
      <c r="A61" s="209"/>
      <c r="B61" s="209"/>
      <c r="C61" s="106"/>
      <c r="D61" s="107"/>
      <c r="E61" t="str">
        <f t="shared" si="0"/>
        <v> </v>
      </c>
    </row>
    <row r="62" spans="1:5" ht="17.25">
      <c r="A62" s="210" t="s">
        <v>441</v>
      </c>
      <c r="B62" s="212"/>
      <c r="C62" s="212"/>
      <c r="D62" s="211"/>
      <c r="E62" t="str">
        <f t="shared" si="0"/>
        <v> </v>
      </c>
    </row>
    <row r="63" spans="1:5" ht="17.25">
      <c r="A63" s="207"/>
      <c r="B63" s="207"/>
      <c r="C63" s="106">
        <v>2211</v>
      </c>
      <c r="D63" s="107" t="s">
        <v>514</v>
      </c>
      <c r="E63" t="str">
        <f t="shared" si="0"/>
        <v>2211 Готівка у національній валюті</v>
      </c>
    </row>
    <row r="64" spans="1:5" ht="17.25">
      <c r="A64" s="209"/>
      <c r="B64" s="209"/>
      <c r="C64" s="106">
        <v>2212</v>
      </c>
      <c r="D64" s="107" t="s">
        <v>515</v>
      </c>
      <c r="E64" t="str">
        <f t="shared" si="0"/>
        <v>2212 Готівка в іноземній валюті</v>
      </c>
    </row>
    <row r="65" spans="1:5" ht="17.25">
      <c r="A65" s="207"/>
      <c r="B65" s="213"/>
      <c r="C65" s="106">
        <v>2213</v>
      </c>
      <c r="D65" s="107" t="s">
        <v>516</v>
      </c>
      <c r="E65" t="str">
        <f t="shared" si="0"/>
        <v>2213 Грошові документи у національній валюті</v>
      </c>
    </row>
    <row r="66" spans="1:5" ht="17.25">
      <c r="A66" s="208"/>
      <c r="B66" s="214"/>
      <c r="C66" s="106">
        <v>2214</v>
      </c>
      <c r="D66" s="107" t="s">
        <v>517</v>
      </c>
      <c r="E66" t="str">
        <f t="shared" si="0"/>
        <v>2214 Грошові документи в іноземній валюті</v>
      </c>
    </row>
    <row r="67" spans="1:5" ht="17.25">
      <c r="A67" s="208"/>
      <c r="B67" s="214"/>
      <c r="C67" s="106">
        <v>2215</v>
      </c>
      <c r="D67" s="107" t="s">
        <v>518</v>
      </c>
      <c r="E67" t="str">
        <f t="shared" si="0"/>
        <v>2215 Грошові кошти в дорозі у національній валюті</v>
      </c>
    </row>
    <row r="68" spans="1:5" ht="17.25">
      <c r="A68" s="208"/>
      <c r="B68" s="214"/>
      <c r="C68" s="106">
        <v>2216</v>
      </c>
      <c r="D68" s="107" t="s">
        <v>519</v>
      </c>
      <c r="E68" t="str">
        <f t="shared" si="0"/>
        <v>2216 Грошові кошти в дорозі в іноземній валюті</v>
      </c>
    </row>
    <row r="69" spans="1:5" ht="17.25">
      <c r="A69" s="208"/>
      <c r="B69" s="214"/>
      <c r="C69" s="106"/>
      <c r="D69" s="107"/>
      <c r="E69" t="str">
        <f t="shared" si="0"/>
        <v> </v>
      </c>
    </row>
    <row r="70" spans="1:5" ht="17.25">
      <c r="A70" s="208"/>
      <c r="B70" s="214"/>
      <c r="C70" s="106"/>
      <c r="D70" s="107"/>
      <c r="E70" t="str">
        <f aca="true" t="shared" si="1" ref="E70:E133">CONCATENATE(C70," ",D70)</f>
        <v> </v>
      </c>
    </row>
    <row r="71" spans="1:5" ht="17.25">
      <c r="A71" s="208"/>
      <c r="B71" s="214"/>
      <c r="C71" s="106"/>
      <c r="D71" s="107"/>
      <c r="E71" t="str">
        <f t="shared" si="1"/>
        <v> </v>
      </c>
    </row>
    <row r="72" spans="1:5" ht="17.25">
      <c r="A72" s="209"/>
      <c r="B72" s="215"/>
      <c r="C72" s="106"/>
      <c r="D72" s="107"/>
      <c r="E72" t="str">
        <f t="shared" si="1"/>
        <v> </v>
      </c>
    </row>
    <row r="73" spans="1:5" ht="17.25">
      <c r="A73" s="207">
        <v>32</v>
      </c>
      <c r="B73" s="213" t="s">
        <v>285</v>
      </c>
      <c r="C73" s="106">
        <v>2313</v>
      </c>
      <c r="D73" s="107" t="s">
        <v>442</v>
      </c>
      <c r="E73" t="str">
        <f t="shared" si="1"/>
        <v>2313 Реєстраційні рахунки</v>
      </c>
    </row>
    <row r="74" spans="1:5" ht="17.25">
      <c r="A74" s="208"/>
      <c r="B74" s="214"/>
      <c r="C74" s="106">
        <v>2314</v>
      </c>
      <c r="D74" s="107" t="s">
        <v>520</v>
      </c>
      <c r="E74" t="str">
        <f t="shared" si="1"/>
        <v>2314 Інші рахунки в Казначействі</v>
      </c>
    </row>
    <row r="75" spans="1:5" ht="17.25">
      <c r="A75" s="208"/>
      <c r="B75" s="214"/>
      <c r="C75" s="106">
        <v>2315</v>
      </c>
      <c r="D75" s="107" t="s">
        <v>521</v>
      </c>
      <c r="E75" t="str">
        <f t="shared" si="1"/>
        <v>2315 Рахунки для обліку депозитних сум</v>
      </c>
    </row>
    <row r="76" spans="1:5" ht="17.25">
      <c r="A76" s="208"/>
      <c r="B76" s="214"/>
      <c r="C76" s="106"/>
      <c r="D76" s="107"/>
      <c r="E76" t="str">
        <f t="shared" si="1"/>
        <v> </v>
      </c>
    </row>
    <row r="77" spans="1:5" ht="17.25">
      <c r="A77" s="208"/>
      <c r="B77" s="214"/>
      <c r="C77" s="106"/>
      <c r="D77" s="107"/>
      <c r="E77" t="str">
        <f t="shared" si="1"/>
        <v> </v>
      </c>
    </row>
    <row r="78" spans="1:5" ht="17.25">
      <c r="A78" s="208"/>
      <c r="B78" s="214"/>
      <c r="C78" s="106"/>
      <c r="D78" s="107"/>
      <c r="E78" t="str">
        <f t="shared" si="1"/>
        <v> </v>
      </c>
    </row>
    <row r="79" spans="1:5" ht="17.25">
      <c r="A79" s="208"/>
      <c r="B79" s="214"/>
      <c r="C79" s="106"/>
      <c r="D79" s="107"/>
      <c r="E79" t="str">
        <f t="shared" si="1"/>
        <v> </v>
      </c>
    </row>
    <row r="80" spans="1:5" ht="17.25">
      <c r="A80" s="209"/>
      <c r="B80" s="215"/>
      <c r="C80" s="106"/>
      <c r="D80" s="107"/>
      <c r="E80" t="str">
        <f t="shared" si="1"/>
        <v> </v>
      </c>
    </row>
    <row r="81" spans="1:5" ht="17.25">
      <c r="A81" s="207">
        <v>33</v>
      </c>
      <c r="B81" s="207" t="s">
        <v>286</v>
      </c>
      <c r="C81" s="106">
        <v>331</v>
      </c>
      <c r="D81" s="107" t="s">
        <v>287</v>
      </c>
      <c r="E81" t="str">
        <f t="shared" si="1"/>
        <v>331 Грошові документи в національній валюті </v>
      </c>
    </row>
    <row r="82" spans="1:5" ht="17.25">
      <c r="A82" s="208"/>
      <c r="B82" s="208"/>
      <c r="C82" s="106">
        <v>332</v>
      </c>
      <c r="D82" s="107" t="s">
        <v>288</v>
      </c>
      <c r="E82" t="str">
        <f t="shared" si="1"/>
        <v>332 Грошові документи в іноземній валюті </v>
      </c>
    </row>
    <row r="83" spans="1:5" ht="17.25">
      <c r="A83" s="208"/>
      <c r="B83" s="208"/>
      <c r="C83" s="106">
        <v>333</v>
      </c>
      <c r="D83" s="107" t="s">
        <v>289</v>
      </c>
      <c r="E83" t="str">
        <f t="shared" si="1"/>
        <v>333 Грошові кошти в дорозі в національній валюті </v>
      </c>
    </row>
    <row r="84" spans="1:5" ht="17.25">
      <c r="A84" s="209"/>
      <c r="B84" s="209"/>
      <c r="C84" s="106">
        <v>334</v>
      </c>
      <c r="D84" s="107" t="s">
        <v>290</v>
      </c>
      <c r="E84" t="str">
        <f t="shared" si="1"/>
        <v>334 Грошові кошти в дорозі в іноземній валюті </v>
      </c>
    </row>
    <row r="85" spans="1:5" ht="17.25">
      <c r="A85" s="207">
        <v>34</v>
      </c>
      <c r="B85" s="207" t="s">
        <v>291</v>
      </c>
      <c r="C85" s="106">
        <v>341</v>
      </c>
      <c r="D85" s="107" t="s">
        <v>292</v>
      </c>
      <c r="E85" t="str">
        <f t="shared" si="1"/>
        <v>341 Векселі, одержані в національній валюті </v>
      </c>
    </row>
    <row r="86" spans="1:5" ht="17.25">
      <c r="A86" s="209"/>
      <c r="B86" s="209"/>
      <c r="C86" s="106">
        <v>342</v>
      </c>
      <c r="D86" s="107" t="s">
        <v>293</v>
      </c>
      <c r="E86" t="str">
        <f t="shared" si="1"/>
        <v>342 Векселі, одержані в іноземній валюті </v>
      </c>
    </row>
    <row r="87" spans="1:5" ht="51.75">
      <c r="A87" s="106">
        <v>35</v>
      </c>
      <c r="B87" s="106" t="s">
        <v>294</v>
      </c>
      <c r="C87" s="106">
        <v>351</v>
      </c>
      <c r="D87" s="107" t="s">
        <v>295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207">
        <v>36</v>
      </c>
      <c r="B88" s="207" t="s">
        <v>296</v>
      </c>
      <c r="C88" s="106">
        <v>361</v>
      </c>
      <c r="D88" s="107" t="s">
        <v>297</v>
      </c>
      <c r="E88" t="str">
        <f t="shared" si="1"/>
        <v>361 Розрахунки в порядку планових платежів </v>
      </c>
    </row>
    <row r="89" spans="1:5" ht="17.25">
      <c r="A89" s="208"/>
      <c r="B89" s="208"/>
      <c r="C89" s="106">
        <v>362</v>
      </c>
      <c r="D89" s="107" t="s">
        <v>298</v>
      </c>
      <c r="E89" t="str">
        <f t="shared" si="1"/>
        <v>362 Розрахунки з підзвітними особами </v>
      </c>
    </row>
    <row r="90" spans="1:5" ht="17.25">
      <c r="A90" s="208"/>
      <c r="B90" s="208"/>
      <c r="C90" s="106">
        <v>363</v>
      </c>
      <c r="D90" s="107" t="s">
        <v>299</v>
      </c>
      <c r="E90" t="str">
        <f t="shared" si="1"/>
        <v>363 Розрахунки з відшкодування завданих збитків </v>
      </c>
    </row>
    <row r="91" spans="1:5" ht="17.25">
      <c r="A91" s="208"/>
      <c r="B91" s="208"/>
      <c r="C91" s="106">
        <v>364</v>
      </c>
      <c r="D91" s="107" t="s">
        <v>300</v>
      </c>
      <c r="E91" t="str">
        <f t="shared" si="1"/>
        <v>364 Розрахунки з іншими дебіторами </v>
      </c>
    </row>
    <row r="92" spans="1:5" ht="17.25">
      <c r="A92" s="208"/>
      <c r="B92" s="208"/>
      <c r="C92" s="106">
        <v>365</v>
      </c>
      <c r="D92" s="107" t="s">
        <v>301</v>
      </c>
      <c r="E92" t="str">
        <f t="shared" si="1"/>
        <v>365 Розрахунки з державними цільовими фондами</v>
      </c>
    </row>
    <row r="93" spans="1:5" ht="17.25">
      <c r="A93" s="209"/>
      <c r="B93" s="209"/>
      <c r="C93" s="106">
        <v>366</v>
      </c>
      <c r="D93" s="107" t="s">
        <v>302</v>
      </c>
      <c r="E93" t="str">
        <f t="shared" si="1"/>
        <v>366 Розрахунки зі спільної діяльності</v>
      </c>
    </row>
    <row r="94" spans="1:5" ht="34.5">
      <c r="A94" s="106">
        <v>37</v>
      </c>
      <c r="B94" s="106" t="s">
        <v>303</v>
      </c>
      <c r="C94" s="106">
        <v>371</v>
      </c>
      <c r="D94" s="107" t="s">
        <v>304</v>
      </c>
      <c r="E94" t="str">
        <f t="shared" si="1"/>
        <v>371 Поточні фінансові інвестиції у цінні папери</v>
      </c>
    </row>
    <row r="95" spans="1:5" ht="17.25">
      <c r="A95" s="210" t="s">
        <v>305</v>
      </c>
      <c r="B95" s="212"/>
      <c r="C95" s="212"/>
      <c r="D95" s="211"/>
      <c r="E95" t="str">
        <f t="shared" si="1"/>
        <v> </v>
      </c>
    </row>
    <row r="96" spans="1:5" ht="17.25">
      <c r="A96" s="207">
        <v>40</v>
      </c>
      <c r="B96" s="207" t="s">
        <v>306</v>
      </c>
      <c r="C96" s="106">
        <v>401</v>
      </c>
      <c r="D96" s="107" t="s">
        <v>307</v>
      </c>
      <c r="E96" t="str">
        <f t="shared" si="1"/>
        <v>401 Фонд у необоротних активах за їх видами </v>
      </c>
    </row>
    <row r="97" spans="1:5" ht="17.25">
      <c r="A97" s="209"/>
      <c r="B97" s="209"/>
      <c r="C97" s="106">
        <v>402</v>
      </c>
      <c r="D97" s="107" t="s">
        <v>308</v>
      </c>
      <c r="E97" t="str">
        <f t="shared" si="1"/>
        <v>402 Фонд у незавершеному капітальному будівництві </v>
      </c>
    </row>
    <row r="98" spans="1:5" ht="69">
      <c r="A98" s="106">
        <v>41</v>
      </c>
      <c r="B98" s="106" t="s">
        <v>309</v>
      </c>
      <c r="C98" s="106">
        <v>411</v>
      </c>
      <c r="D98" s="107" t="s">
        <v>310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207">
        <v>42</v>
      </c>
      <c r="B99" s="207" t="s">
        <v>311</v>
      </c>
      <c r="C99" s="106">
        <v>421</v>
      </c>
      <c r="D99" s="107" t="s">
        <v>312</v>
      </c>
      <c r="E99" t="str">
        <f t="shared" si="1"/>
        <v>421 Фонд у капіталі підприємств</v>
      </c>
    </row>
    <row r="100" spans="1:5" ht="17.25">
      <c r="A100" s="209"/>
      <c r="B100" s="209"/>
      <c r="C100" s="106">
        <v>422</v>
      </c>
      <c r="D100" s="107" t="s">
        <v>313</v>
      </c>
      <c r="E100" t="str">
        <f t="shared" si="1"/>
        <v>422 Фонд у фінансових інвестиціях у цінні папери</v>
      </c>
    </row>
    <row r="101" spans="1:5" ht="17.25">
      <c r="A101" s="207">
        <v>43</v>
      </c>
      <c r="B101" s="207" t="s">
        <v>314</v>
      </c>
      <c r="C101" s="106">
        <v>431</v>
      </c>
      <c r="D101" s="107" t="s">
        <v>315</v>
      </c>
      <c r="E101" t="str">
        <f t="shared" si="1"/>
        <v>431 Результат виконання кошторису за загальним фондом </v>
      </c>
    </row>
    <row r="102" spans="1:5" ht="17.25">
      <c r="A102" s="209"/>
      <c r="B102" s="209"/>
      <c r="C102" s="106">
        <v>432</v>
      </c>
      <c r="D102" s="107" t="s">
        <v>316</v>
      </c>
      <c r="E102" t="str">
        <f t="shared" si="1"/>
        <v>432 Результат виконання кошторису за спеціальним фондом </v>
      </c>
    </row>
    <row r="103" spans="1:5" ht="17.25">
      <c r="A103" s="207">
        <v>44</v>
      </c>
      <c r="B103" s="207" t="s">
        <v>317</v>
      </c>
      <c r="C103" s="106">
        <v>441</v>
      </c>
      <c r="D103" s="107" t="s">
        <v>318</v>
      </c>
      <c r="E103" t="str">
        <f t="shared" si="1"/>
        <v>441 Дооцінка (уцінка) необоротних активів </v>
      </c>
    </row>
    <row r="104" spans="1:5" ht="17.25">
      <c r="A104" s="209"/>
      <c r="B104" s="209"/>
      <c r="C104" s="106">
        <v>442</v>
      </c>
      <c r="D104" s="107" t="s">
        <v>319</v>
      </c>
      <c r="E104" t="str">
        <f t="shared" si="1"/>
        <v>442 Інший капітал у дооцінках </v>
      </c>
    </row>
    <row r="105" spans="1:5" ht="17.25">
      <c r="A105" s="210" t="s">
        <v>320</v>
      </c>
      <c r="B105" s="212"/>
      <c r="C105" s="212"/>
      <c r="D105" s="211"/>
      <c r="E105" t="str">
        <f t="shared" si="1"/>
        <v> </v>
      </c>
    </row>
    <row r="106" spans="1:5" ht="17.25">
      <c r="A106" s="207">
        <v>50</v>
      </c>
      <c r="B106" s="207" t="s">
        <v>321</v>
      </c>
      <c r="C106" s="106">
        <v>501</v>
      </c>
      <c r="D106" s="107" t="s">
        <v>322</v>
      </c>
      <c r="E106" t="str">
        <f t="shared" si="1"/>
        <v>501 Довгострокові кредити банків </v>
      </c>
    </row>
    <row r="107" spans="1:5" ht="17.25">
      <c r="A107" s="208"/>
      <c r="B107" s="208"/>
      <c r="C107" s="106">
        <v>502</v>
      </c>
      <c r="D107" s="107" t="s">
        <v>323</v>
      </c>
      <c r="E107" t="str">
        <f t="shared" si="1"/>
        <v>502 Відстрочені довгострокові кредити банків </v>
      </c>
    </row>
    <row r="108" spans="1:5" ht="17.25">
      <c r="A108" s="209"/>
      <c r="B108" s="209"/>
      <c r="C108" s="106">
        <v>503</v>
      </c>
      <c r="D108" s="107" t="s">
        <v>324</v>
      </c>
      <c r="E108" t="str">
        <f t="shared" si="1"/>
        <v>503 Інші довгострокові позики </v>
      </c>
    </row>
    <row r="109" spans="1:5" ht="34.5">
      <c r="A109" s="106">
        <v>51</v>
      </c>
      <c r="B109" s="106" t="s">
        <v>325</v>
      </c>
      <c r="C109" s="106">
        <v>511</v>
      </c>
      <c r="D109" s="107" t="s">
        <v>326</v>
      </c>
      <c r="E109" t="str">
        <f t="shared" si="1"/>
        <v>511 Видані довгострокові векселі </v>
      </c>
    </row>
    <row r="110" spans="1:5" ht="51.75">
      <c r="A110" s="106">
        <v>52</v>
      </c>
      <c r="B110" s="106" t="s">
        <v>327</v>
      </c>
      <c r="C110" s="106">
        <v>521</v>
      </c>
      <c r="D110" s="107" t="s">
        <v>327</v>
      </c>
      <c r="E110" t="str">
        <f t="shared" si="1"/>
        <v>521 Інші довгострокові фінансові зобов'язання </v>
      </c>
    </row>
    <row r="111" spans="1:5" ht="17.25">
      <c r="A111" s="210" t="s">
        <v>328</v>
      </c>
      <c r="B111" s="212"/>
      <c r="C111" s="212"/>
      <c r="D111" s="211"/>
      <c r="E111" t="str">
        <f t="shared" si="1"/>
        <v> </v>
      </c>
    </row>
    <row r="112" spans="1:5" ht="17.25">
      <c r="A112" s="207">
        <v>60</v>
      </c>
      <c r="B112" s="207" t="s">
        <v>329</v>
      </c>
      <c r="C112" s="106">
        <v>601</v>
      </c>
      <c r="D112" s="107" t="s">
        <v>330</v>
      </c>
      <c r="E112" t="str">
        <f t="shared" si="1"/>
        <v>601 Короткострокові кредити банків </v>
      </c>
    </row>
    <row r="113" spans="1:5" ht="17.25">
      <c r="A113" s="208"/>
      <c r="B113" s="208"/>
      <c r="C113" s="106">
        <v>602</v>
      </c>
      <c r="D113" s="107" t="s">
        <v>331</v>
      </c>
      <c r="E113" t="str">
        <f t="shared" si="1"/>
        <v>602 Відстрочені короткострокові кредити банків </v>
      </c>
    </row>
    <row r="114" spans="1:5" ht="17.25">
      <c r="A114" s="208"/>
      <c r="B114" s="208"/>
      <c r="C114" s="106">
        <v>603</v>
      </c>
      <c r="D114" s="107" t="s">
        <v>332</v>
      </c>
      <c r="E114" t="str">
        <f t="shared" si="1"/>
        <v>603 Інші короткострокові позики </v>
      </c>
    </row>
    <row r="115" spans="1:5" ht="17.25">
      <c r="A115" s="209"/>
      <c r="B115" s="209"/>
      <c r="C115" s="106">
        <v>604</v>
      </c>
      <c r="D115" s="107" t="s">
        <v>333</v>
      </c>
      <c r="E115" t="str">
        <f t="shared" si="1"/>
        <v>604 Прострочені позики </v>
      </c>
    </row>
    <row r="116" spans="1:5" ht="17.25">
      <c r="A116" s="207">
        <v>61</v>
      </c>
      <c r="B116" s="207" t="s">
        <v>334</v>
      </c>
      <c r="C116" s="106">
        <v>611</v>
      </c>
      <c r="D116" s="107" t="s">
        <v>335</v>
      </c>
      <c r="E116" t="str">
        <f t="shared" si="1"/>
        <v>611 Поточна заборгованість за довгостроковими позиками </v>
      </c>
    </row>
    <row r="117" spans="1:5" ht="17.25">
      <c r="A117" s="208"/>
      <c r="B117" s="208"/>
      <c r="C117" s="106">
        <v>612</v>
      </c>
      <c r="D117" s="107" t="s">
        <v>336</v>
      </c>
      <c r="E117" t="str">
        <f t="shared" si="1"/>
        <v>612 Поточна заборгованість за довгостроковими векселями </v>
      </c>
    </row>
    <row r="118" spans="1:5" ht="34.5">
      <c r="A118" s="209"/>
      <c r="B118" s="209"/>
      <c r="C118" s="106">
        <v>613</v>
      </c>
      <c r="D118" s="107" t="s">
        <v>337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06">
        <v>62</v>
      </c>
      <c r="B119" s="106" t="s">
        <v>338</v>
      </c>
      <c r="C119" s="106">
        <v>621</v>
      </c>
      <c r="D119" s="107" t="s">
        <v>339</v>
      </c>
      <c r="E119" t="str">
        <f t="shared" si="1"/>
        <v>621 Видані короткострокові векселі </v>
      </c>
    </row>
    <row r="120" spans="1:5" ht="17.25">
      <c r="A120" s="207">
        <v>63</v>
      </c>
      <c r="B120" s="207" t="s">
        <v>340</v>
      </c>
      <c r="C120" s="106">
        <v>631</v>
      </c>
      <c r="D120" s="107" t="s">
        <v>341</v>
      </c>
      <c r="E120" t="str">
        <f t="shared" si="1"/>
        <v>631 Розрахунки з постачальниками та підрядниками </v>
      </c>
    </row>
    <row r="121" spans="1:5" ht="51.75">
      <c r="A121" s="208"/>
      <c r="B121" s="208"/>
      <c r="C121" s="106">
        <v>632</v>
      </c>
      <c r="D121" s="107" t="s">
        <v>342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208"/>
      <c r="B122" s="208"/>
      <c r="C122" s="106">
        <v>633</v>
      </c>
      <c r="D122" s="107" t="s">
        <v>343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208"/>
      <c r="B123" s="208"/>
      <c r="C123" s="106">
        <v>634</v>
      </c>
      <c r="D123" s="107" t="s">
        <v>344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209"/>
      <c r="B124" s="209"/>
      <c r="C124" s="106">
        <v>635</v>
      </c>
      <c r="D124" s="107" t="s">
        <v>345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207">
        <v>64</v>
      </c>
      <c r="B125" s="207" t="s">
        <v>346</v>
      </c>
      <c r="C125" s="106">
        <v>641</v>
      </c>
      <c r="D125" s="107" t="s">
        <v>347</v>
      </c>
      <c r="E125" t="str">
        <f t="shared" si="1"/>
        <v>641 Розрахунки за податками і зборами в бюджет </v>
      </c>
    </row>
    <row r="126" spans="1:5" ht="17.25">
      <c r="A126" s="209"/>
      <c r="B126" s="209"/>
      <c r="C126" s="106">
        <v>642</v>
      </c>
      <c r="D126" s="107" t="s">
        <v>348</v>
      </c>
      <c r="E126" t="str">
        <f t="shared" si="1"/>
        <v>642 Інші розрахунки з бюджетом </v>
      </c>
    </row>
    <row r="127" spans="1:5" ht="34.5">
      <c r="A127" s="207">
        <v>65</v>
      </c>
      <c r="B127" s="207" t="s">
        <v>349</v>
      </c>
      <c r="C127" s="106">
        <v>651</v>
      </c>
      <c r="D127" s="107" t="s">
        <v>350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208"/>
      <c r="B128" s="208"/>
      <c r="C128" s="106">
        <v>652</v>
      </c>
      <c r="D128" s="107" t="s">
        <v>351</v>
      </c>
      <c r="E128" t="str">
        <f t="shared" si="1"/>
        <v>652 Розрахунки із соціального страхування </v>
      </c>
    </row>
    <row r="129" spans="1:5" ht="17.25">
      <c r="A129" s="209"/>
      <c r="B129" s="209"/>
      <c r="C129" s="106">
        <v>654</v>
      </c>
      <c r="D129" s="107" t="s">
        <v>352</v>
      </c>
      <c r="E129" t="str">
        <f t="shared" si="1"/>
        <v>654 Розрахунки з інших видів страхування </v>
      </c>
    </row>
    <row r="130" spans="1:5" ht="17.25">
      <c r="A130" s="207">
        <v>66</v>
      </c>
      <c r="B130" s="207" t="s">
        <v>353</v>
      </c>
      <c r="C130" s="106">
        <v>661</v>
      </c>
      <c r="D130" s="107" t="s">
        <v>354</v>
      </c>
      <c r="E130" t="str">
        <f t="shared" si="1"/>
        <v>661 Розрахунки із заробітної плати </v>
      </c>
    </row>
    <row r="131" spans="1:5" ht="17.25">
      <c r="A131" s="208"/>
      <c r="B131" s="208"/>
      <c r="C131" s="106">
        <v>662</v>
      </c>
      <c r="D131" s="107" t="s">
        <v>355</v>
      </c>
      <c r="E131" t="str">
        <f t="shared" si="1"/>
        <v>662 Розрахунки зі стипендіатами </v>
      </c>
    </row>
    <row r="132" spans="1:5" ht="17.25">
      <c r="A132" s="208"/>
      <c r="B132" s="208"/>
      <c r="C132" s="106">
        <v>663</v>
      </c>
      <c r="D132" s="107" t="s">
        <v>356</v>
      </c>
      <c r="E132" t="str">
        <f t="shared" si="1"/>
        <v>663 Розрахунки з працівниками за товари, продані в кредит </v>
      </c>
    </row>
    <row r="133" spans="1:5" ht="34.5">
      <c r="A133" s="208"/>
      <c r="B133" s="208"/>
      <c r="C133" s="106">
        <v>664</v>
      </c>
      <c r="D133" s="107" t="s">
        <v>357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208"/>
      <c r="B134" s="208"/>
      <c r="C134" s="106">
        <v>665</v>
      </c>
      <c r="D134" s="107" t="s">
        <v>358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208"/>
      <c r="B135" s="208"/>
      <c r="C135" s="106">
        <v>666</v>
      </c>
      <c r="D135" s="107" t="s">
        <v>359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208"/>
      <c r="B136" s="208"/>
      <c r="C136" s="106">
        <v>667</v>
      </c>
      <c r="D136" s="107" t="s">
        <v>360</v>
      </c>
      <c r="E136" t="str">
        <f t="shared" si="2"/>
        <v>667 Розрахунки з працівниками за позиками банків </v>
      </c>
    </row>
    <row r="137" spans="1:5" ht="17.25">
      <c r="A137" s="208"/>
      <c r="B137" s="208"/>
      <c r="C137" s="106">
        <v>668</v>
      </c>
      <c r="D137" s="107" t="s">
        <v>361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209"/>
      <c r="B138" s="209"/>
      <c r="C138" s="106">
        <v>669</v>
      </c>
      <c r="D138" s="107" t="s">
        <v>362</v>
      </c>
      <c r="E138" t="str">
        <f t="shared" si="2"/>
        <v>669 Інші розрахунки за виконані роботи </v>
      </c>
    </row>
    <row r="139" spans="1:5" ht="17.25">
      <c r="A139" s="207">
        <v>67</v>
      </c>
      <c r="B139" s="207" t="s">
        <v>363</v>
      </c>
      <c r="C139" s="106">
        <v>671</v>
      </c>
      <c r="D139" s="107" t="s">
        <v>364</v>
      </c>
      <c r="E139" t="str">
        <f t="shared" si="2"/>
        <v>671 Розрахунки з депонентами </v>
      </c>
    </row>
    <row r="140" spans="1:5" ht="17.25">
      <c r="A140" s="208"/>
      <c r="B140" s="208"/>
      <c r="C140" s="106">
        <v>672</v>
      </c>
      <c r="D140" s="107" t="s">
        <v>365</v>
      </c>
      <c r="E140" t="str">
        <f t="shared" si="2"/>
        <v>672 Розрахунки за депозитними сумами </v>
      </c>
    </row>
    <row r="141" spans="1:5" ht="34.5">
      <c r="A141" s="208"/>
      <c r="B141" s="208"/>
      <c r="C141" s="106">
        <v>673</v>
      </c>
      <c r="D141" s="107" t="s">
        <v>366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208"/>
      <c r="B142" s="208"/>
      <c r="C142" s="106">
        <v>674</v>
      </c>
      <c r="D142" s="107" t="s">
        <v>367</v>
      </c>
      <c r="E142" t="str">
        <f t="shared" si="2"/>
        <v>674 Розрахунки за спеціальними видами платежів </v>
      </c>
    </row>
    <row r="143" spans="1:5" ht="17.25">
      <c r="A143" s="208"/>
      <c r="B143" s="208"/>
      <c r="C143" s="106">
        <v>675</v>
      </c>
      <c r="D143" s="107" t="s">
        <v>368</v>
      </c>
      <c r="E143" t="str">
        <f t="shared" si="2"/>
        <v>675 Розрахунки з іншими кредиторами </v>
      </c>
    </row>
    <row r="144" spans="1:5" ht="17.25">
      <c r="A144" s="209"/>
      <c r="B144" s="209"/>
      <c r="C144" s="106">
        <v>676</v>
      </c>
      <c r="D144" s="107" t="s">
        <v>369</v>
      </c>
      <c r="E144" t="str">
        <f t="shared" si="2"/>
        <v>676 Розрахунки за зобов'язаннями зі спільної діяльності</v>
      </c>
    </row>
    <row r="145" spans="1:5" ht="34.5">
      <c r="A145" s="207">
        <v>68</v>
      </c>
      <c r="B145" s="207" t="s">
        <v>370</v>
      </c>
      <c r="C145" s="106">
        <v>683</v>
      </c>
      <c r="D145" s="107" t="s">
        <v>371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209"/>
      <c r="B146" s="209"/>
      <c r="C146" s="106">
        <v>684</v>
      </c>
      <c r="D146" s="107" t="s">
        <v>372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210" t="s">
        <v>373</v>
      </c>
      <c r="B147" s="212"/>
      <c r="C147" s="212"/>
      <c r="D147" s="211"/>
      <c r="E147" t="str">
        <f t="shared" si="2"/>
        <v> </v>
      </c>
    </row>
    <row r="148" spans="1:5" ht="34.5">
      <c r="A148" s="207">
        <v>70</v>
      </c>
      <c r="B148" s="207" t="s">
        <v>374</v>
      </c>
      <c r="C148" s="106">
        <v>701</v>
      </c>
      <c r="D148" s="107" t="s">
        <v>375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209"/>
      <c r="B149" s="209"/>
      <c r="C149" s="106">
        <v>702</v>
      </c>
      <c r="D149" s="107" t="s">
        <v>376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207">
        <v>71</v>
      </c>
      <c r="B150" s="207" t="s">
        <v>377</v>
      </c>
      <c r="C150" s="106">
        <v>711</v>
      </c>
      <c r="D150" s="107" t="s">
        <v>378</v>
      </c>
      <c r="E150" t="str">
        <f t="shared" si="2"/>
        <v>711 Доходи за коштами, отриманими як плата за послуги </v>
      </c>
    </row>
    <row r="151" spans="1:5" ht="17.25">
      <c r="A151" s="208"/>
      <c r="B151" s="208"/>
      <c r="C151" s="106">
        <v>712</v>
      </c>
      <c r="D151" s="107" t="s">
        <v>379</v>
      </c>
      <c r="E151" t="str">
        <f t="shared" si="2"/>
        <v>712 Доходи за іншими джерелами власних надходжень установ </v>
      </c>
    </row>
    <row r="152" spans="1:5" ht="17.25">
      <c r="A152" s="208"/>
      <c r="B152" s="208"/>
      <c r="C152" s="106">
        <v>713</v>
      </c>
      <c r="D152" s="107" t="s">
        <v>380</v>
      </c>
      <c r="E152" t="str">
        <f t="shared" si="2"/>
        <v>713 Доходи за іншими надходженнями спеціального фонду </v>
      </c>
    </row>
    <row r="153" spans="1:5" ht="17.25">
      <c r="A153" s="208"/>
      <c r="B153" s="208"/>
      <c r="C153" s="106">
        <v>714</v>
      </c>
      <c r="D153" s="107" t="s">
        <v>381</v>
      </c>
      <c r="E153" t="str">
        <f t="shared" si="2"/>
        <v>714 Кошти батьків за надані послуги </v>
      </c>
    </row>
    <row r="154" spans="1:5" ht="17.25">
      <c r="A154" s="208"/>
      <c r="B154" s="208"/>
      <c r="C154" s="106">
        <v>715</v>
      </c>
      <c r="D154" s="107" t="s">
        <v>382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209"/>
      <c r="B155" s="209"/>
      <c r="C155" s="106">
        <v>716</v>
      </c>
      <c r="D155" s="107" t="s">
        <v>383</v>
      </c>
      <c r="E155" t="str">
        <f t="shared" si="2"/>
        <v>716 Доходи майбутніх періодів </v>
      </c>
    </row>
    <row r="156" spans="1:5" ht="17.25">
      <c r="A156" s="207">
        <v>72</v>
      </c>
      <c r="B156" s="207" t="s">
        <v>384</v>
      </c>
      <c r="C156" s="106">
        <v>721</v>
      </c>
      <c r="D156" s="107" t="s">
        <v>385</v>
      </c>
      <c r="E156" t="str">
        <f t="shared" si="2"/>
        <v>721 Реалізація виробів виробничих (навчальних) майстерень </v>
      </c>
    </row>
    <row r="157" spans="1:5" ht="17.25">
      <c r="A157" s="208"/>
      <c r="B157" s="208"/>
      <c r="C157" s="106">
        <v>722</v>
      </c>
      <c r="D157" s="107" t="s">
        <v>386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209"/>
      <c r="B158" s="209"/>
      <c r="C158" s="106">
        <v>723</v>
      </c>
      <c r="D158" s="107" t="s">
        <v>387</v>
      </c>
      <c r="E158" t="str">
        <f t="shared" si="2"/>
        <v>723 Реалізація науково-дослідних робіт </v>
      </c>
    </row>
    <row r="159" spans="1:5" ht="17.25">
      <c r="A159" s="106">
        <v>74</v>
      </c>
      <c r="B159" s="106" t="s">
        <v>388</v>
      </c>
      <c r="C159" s="106">
        <v>741</v>
      </c>
      <c r="D159" s="107" t="s">
        <v>389</v>
      </c>
      <c r="E159" t="str">
        <f t="shared" si="2"/>
        <v>741 Інші доходи установ </v>
      </c>
    </row>
    <row r="160" spans="1:5" ht="17.25">
      <c r="A160" s="210" t="s">
        <v>390</v>
      </c>
      <c r="B160" s="212"/>
      <c r="C160" s="212"/>
      <c r="D160" s="211"/>
      <c r="E160" t="str">
        <f t="shared" si="2"/>
        <v> </v>
      </c>
    </row>
    <row r="161" spans="1:5" ht="34.5">
      <c r="A161" s="207">
        <v>80</v>
      </c>
      <c r="B161" s="207" t="s">
        <v>391</v>
      </c>
      <c r="C161" s="106">
        <v>801</v>
      </c>
      <c r="D161" s="107" t="s">
        <v>392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209"/>
      <c r="B162" s="209"/>
      <c r="C162" s="106">
        <v>802</v>
      </c>
      <c r="D162" s="107" t="s">
        <v>393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207">
        <v>81</v>
      </c>
      <c r="B163" s="207" t="s">
        <v>394</v>
      </c>
      <c r="C163" s="106">
        <v>811</v>
      </c>
      <c r="D163" s="107" t="s">
        <v>395</v>
      </c>
      <c r="E163" t="str">
        <f t="shared" si="2"/>
        <v>811 Видатки за коштами, отриманими як плата за послуги </v>
      </c>
    </row>
    <row r="164" spans="1:5" ht="17.25">
      <c r="A164" s="208"/>
      <c r="B164" s="208"/>
      <c r="C164" s="106">
        <v>812</v>
      </c>
      <c r="D164" s="107" t="s">
        <v>396</v>
      </c>
      <c r="E164" t="str">
        <f t="shared" si="2"/>
        <v>812 Видатки за іншими джерелами власних надходжень </v>
      </c>
    </row>
    <row r="165" spans="1:5" ht="17.25">
      <c r="A165" s="209"/>
      <c r="B165" s="209"/>
      <c r="C165" s="106">
        <v>813</v>
      </c>
      <c r="D165" s="107" t="s">
        <v>397</v>
      </c>
      <c r="E165" t="str">
        <f t="shared" si="2"/>
        <v>813 Видатки за іншими надходженнями спеціального фонду </v>
      </c>
    </row>
    <row r="166" spans="1:5" ht="17.25">
      <c r="A166" s="207">
        <v>82</v>
      </c>
      <c r="B166" s="207" t="s">
        <v>398</v>
      </c>
      <c r="C166" s="106">
        <v>821</v>
      </c>
      <c r="D166" s="107" t="s">
        <v>399</v>
      </c>
      <c r="E166" t="str">
        <f t="shared" si="2"/>
        <v>821 Витрати виробничих (навчальних) майстерень </v>
      </c>
    </row>
    <row r="167" spans="1:5" ht="17.25">
      <c r="A167" s="208"/>
      <c r="B167" s="208"/>
      <c r="C167" s="106">
        <v>822</v>
      </c>
      <c r="D167" s="107" t="s">
        <v>400</v>
      </c>
      <c r="E167" t="str">
        <f t="shared" si="2"/>
        <v>822 Витрати підсобних (навчальних) сільських господарств </v>
      </c>
    </row>
    <row r="168" spans="1:5" ht="17.25">
      <c r="A168" s="208"/>
      <c r="B168" s="208"/>
      <c r="C168" s="106">
        <v>823</v>
      </c>
      <c r="D168" s="107" t="s">
        <v>401</v>
      </c>
      <c r="E168" t="str">
        <f t="shared" si="2"/>
        <v>823 Витрати на науково-дослідні роботи </v>
      </c>
    </row>
    <row r="169" spans="1:5" ht="17.25">
      <c r="A169" s="208"/>
      <c r="B169" s="208"/>
      <c r="C169" s="106">
        <v>824</v>
      </c>
      <c r="D169" s="107" t="s">
        <v>402</v>
      </c>
      <c r="E169" t="str">
        <f t="shared" si="2"/>
        <v>824 Витрати на виготовлення експериментальних пристроїв </v>
      </c>
    </row>
    <row r="170" spans="1:5" ht="17.25">
      <c r="A170" s="208"/>
      <c r="B170" s="208"/>
      <c r="C170" s="106">
        <v>825</v>
      </c>
      <c r="D170" s="107" t="s">
        <v>403</v>
      </c>
      <c r="E170" t="str">
        <f t="shared" si="2"/>
        <v>825 Витрати на заготівлю і переробку матеріалів </v>
      </c>
    </row>
    <row r="171" spans="1:5" ht="17.25">
      <c r="A171" s="209"/>
      <c r="B171" s="209"/>
      <c r="C171" s="106">
        <v>826</v>
      </c>
      <c r="D171" s="107" t="s">
        <v>404</v>
      </c>
      <c r="E171" t="str">
        <f t="shared" si="2"/>
        <v>826 Видатки до розподілу </v>
      </c>
    </row>
    <row r="172" spans="1:5" ht="17.25">
      <c r="A172" s="106">
        <v>83</v>
      </c>
      <c r="B172" s="107" t="s">
        <v>405</v>
      </c>
      <c r="C172" s="106">
        <v>831</v>
      </c>
      <c r="D172" s="107" t="s">
        <v>406</v>
      </c>
      <c r="E172" t="str">
        <f t="shared" si="2"/>
        <v>831 Інші витрати установ</v>
      </c>
    </row>
    <row r="173" spans="1:5" ht="34.5">
      <c r="A173" s="106">
        <v>84</v>
      </c>
      <c r="B173" s="106" t="s">
        <v>407</v>
      </c>
      <c r="C173" s="106">
        <v>841</v>
      </c>
      <c r="D173" s="107" t="s">
        <v>408</v>
      </c>
      <c r="E173" t="str">
        <f t="shared" si="2"/>
        <v>841 Витрати на амортизацію необоротних активів</v>
      </c>
    </row>
    <row r="174" spans="1:5" ht="34.5">
      <c r="A174" s="106">
        <v>85</v>
      </c>
      <c r="B174" s="106" t="s">
        <v>409</v>
      </c>
      <c r="C174" s="106">
        <v>851</v>
      </c>
      <c r="D174" s="107" t="s">
        <v>409</v>
      </c>
      <c r="E174" t="str">
        <f t="shared" si="2"/>
        <v>851 Витрати майбутніх періодів</v>
      </c>
    </row>
    <row r="175" spans="1:5" ht="17.25">
      <c r="A175" s="210" t="s">
        <v>410</v>
      </c>
      <c r="B175" s="212"/>
      <c r="C175" s="212"/>
      <c r="D175" s="211"/>
      <c r="E175" t="str">
        <f t="shared" si="2"/>
        <v> </v>
      </c>
    </row>
    <row r="176" spans="1:5" ht="69">
      <c r="A176" s="106">
        <v>91</v>
      </c>
      <c r="B176" s="107" t="s">
        <v>411</v>
      </c>
      <c r="C176" s="106">
        <v>911</v>
      </c>
      <c r="D176" s="107" t="s">
        <v>412</v>
      </c>
      <c r="E176" t="str">
        <f t="shared" si="2"/>
        <v>911 Розрахунки замовників з оплати адміністративних послуг</v>
      </c>
    </row>
    <row r="177" spans="1:5" ht="69">
      <c r="A177" s="106">
        <v>92</v>
      </c>
      <c r="B177" s="107" t="s">
        <v>413</v>
      </c>
      <c r="C177" s="106">
        <v>921</v>
      </c>
      <c r="D177" s="107" t="s">
        <v>414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B148:B149"/>
    <mergeCell ref="A150:A155"/>
    <mergeCell ref="B150:B155"/>
    <mergeCell ref="A156:A158"/>
    <mergeCell ref="B156:B158"/>
    <mergeCell ref="A160:D160"/>
    <mergeCell ref="A130:A138"/>
    <mergeCell ref="B130:B138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A120:A124"/>
    <mergeCell ref="B120:B124"/>
    <mergeCell ref="A125:A126"/>
    <mergeCell ref="B125:B126"/>
    <mergeCell ref="A127:A129"/>
    <mergeCell ref="B127:B129"/>
    <mergeCell ref="A105:D105"/>
    <mergeCell ref="A106:A108"/>
    <mergeCell ref="B106:B108"/>
    <mergeCell ref="A112:A115"/>
    <mergeCell ref="B112:B115"/>
    <mergeCell ref="A116:A118"/>
    <mergeCell ref="B116:B11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81:A84"/>
    <mergeCell ref="B81:B84"/>
    <mergeCell ref="A85:A86"/>
    <mergeCell ref="B85:B86"/>
    <mergeCell ref="A88:A93"/>
    <mergeCell ref="B88:B93"/>
    <mergeCell ref="B60:B61"/>
    <mergeCell ref="A62:D62"/>
    <mergeCell ref="A63:A64"/>
    <mergeCell ref="B63:B64"/>
    <mergeCell ref="A65:A72"/>
    <mergeCell ref="B65:B72"/>
    <mergeCell ref="A33:D33"/>
    <mergeCell ref="A34:A38"/>
    <mergeCell ref="B34:B38"/>
    <mergeCell ref="A73:A80"/>
    <mergeCell ref="B73:B80"/>
    <mergeCell ref="A47:A48"/>
    <mergeCell ref="B47:B48"/>
    <mergeCell ref="A49:A57"/>
    <mergeCell ref="B49:B57"/>
    <mergeCell ref="A60:A61"/>
    <mergeCell ref="A39:A46"/>
    <mergeCell ref="B39:B46"/>
    <mergeCell ref="A23:A24"/>
    <mergeCell ref="B23:B24"/>
    <mergeCell ref="A25:A27"/>
    <mergeCell ref="B25:B27"/>
    <mergeCell ref="A28:A30"/>
    <mergeCell ref="B28:B30"/>
    <mergeCell ref="A31:A32"/>
    <mergeCell ref="B31:B32"/>
    <mergeCell ref="A14:A22"/>
    <mergeCell ref="B14:B22"/>
    <mergeCell ref="A1:B1"/>
    <mergeCell ref="C1:D1"/>
    <mergeCell ref="A4:D4"/>
    <mergeCell ref="A5:A13"/>
    <mergeCell ref="B5:B13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5">
      <selection activeCell="C10" sqref="C10:J10"/>
    </sheetView>
  </sheetViews>
  <sheetFormatPr defaultColWidth="9.00390625" defaultRowHeight="12.75"/>
  <cols>
    <col min="1" max="16384" width="9.125" style="1" customWidth="1"/>
  </cols>
  <sheetData>
    <row r="1" spans="7:10" ht="12.75">
      <c r="G1" s="353" t="s">
        <v>457</v>
      </c>
      <c r="H1" s="353"/>
      <c r="I1" s="353"/>
      <c r="J1" s="353"/>
    </row>
    <row r="2" spans="1:10" ht="15.75">
      <c r="A2" s="109"/>
      <c r="G2" s="353"/>
      <c r="H2" s="353"/>
      <c r="I2" s="353"/>
      <c r="J2" s="353"/>
    </row>
    <row r="3" spans="1:10" ht="12.75">
      <c r="A3" s="254" t="str">
        <f>Заполнить!$B$3</f>
        <v>Сектор освіти, культури, молоді та спорту Баришівської районної державної адміністрації</v>
      </c>
      <c r="B3" s="254"/>
      <c r="C3" s="254"/>
      <c r="D3" s="254"/>
      <c r="E3" s="254"/>
      <c r="G3" s="353"/>
      <c r="H3" s="353"/>
      <c r="I3" s="353"/>
      <c r="J3" s="353"/>
    </row>
    <row r="4" spans="1:5" ht="12.75">
      <c r="A4" s="268" t="s">
        <v>47</v>
      </c>
      <c r="B4" s="268"/>
      <c r="C4" s="268"/>
      <c r="D4" s="268"/>
      <c r="E4" s="268"/>
    </row>
    <row r="5" ht="15.75">
      <c r="A5" s="6"/>
    </row>
    <row r="6" spans="1:10" ht="15.75">
      <c r="A6" s="245" t="s">
        <v>443</v>
      </c>
      <c r="B6" s="245"/>
      <c r="C6" s="245"/>
      <c r="D6" s="245"/>
      <c r="E6" s="245"/>
      <c r="F6" s="245"/>
      <c r="G6" s="245"/>
      <c r="H6" s="245"/>
      <c r="I6" s="245"/>
      <c r="J6" s="245"/>
    </row>
    <row r="7" spans="1:10" ht="15.75">
      <c r="A7" s="245" t="s">
        <v>444</v>
      </c>
      <c r="B7" s="245"/>
      <c r="C7" s="245"/>
      <c r="D7" s="245"/>
      <c r="E7" s="245"/>
      <c r="F7" s="245"/>
      <c r="G7" s="245"/>
      <c r="H7" s="245"/>
      <c r="I7" s="245"/>
      <c r="J7" s="245"/>
    </row>
    <row r="8" spans="1:10" ht="15.75">
      <c r="A8" s="277" t="str">
        <f>Заполнить!B6</f>
        <v>«27» серпня 2020 р.</v>
      </c>
      <c r="B8" s="277"/>
      <c r="C8" s="277"/>
      <c r="D8" s="277"/>
      <c r="E8" s="277"/>
      <c r="F8" s="277"/>
      <c r="G8" s="277"/>
      <c r="H8" s="277"/>
      <c r="I8" s="277"/>
      <c r="J8" s="277"/>
    </row>
    <row r="9" ht="9" customHeight="1">
      <c r="A9" s="109"/>
    </row>
    <row r="10" spans="1:10" ht="15.75">
      <c r="A10" s="94" t="s">
        <v>456</v>
      </c>
      <c r="C10" s="251"/>
      <c r="D10" s="251"/>
      <c r="E10" s="251"/>
      <c r="F10" s="251"/>
      <c r="G10" s="251"/>
      <c r="H10" s="251"/>
      <c r="I10" s="251"/>
      <c r="J10" s="251"/>
    </row>
    <row r="11" ht="15.75">
      <c r="A11" s="6"/>
    </row>
    <row r="12" spans="1:10" ht="15.75">
      <c r="A12" s="277" t="s">
        <v>4</v>
      </c>
      <c r="B12" s="277"/>
      <c r="C12" s="277"/>
      <c r="D12" s="277"/>
      <c r="E12" s="277"/>
      <c r="F12" s="277"/>
      <c r="G12" s="277"/>
      <c r="H12" s="277"/>
      <c r="I12" s="277"/>
      <c r="J12" s="277"/>
    </row>
    <row r="13" spans="1:10" ht="42.75" customHeight="1">
      <c r="A13" s="230" t="s">
        <v>445</v>
      </c>
      <c r="B13" s="230"/>
      <c r="C13" s="230"/>
      <c r="D13" s="230"/>
      <c r="E13" s="230"/>
      <c r="F13" s="230"/>
      <c r="G13" s="230"/>
      <c r="H13" s="230"/>
      <c r="I13" s="230"/>
      <c r="J13" s="230"/>
    </row>
    <row r="14" ht="15.75">
      <c r="A14" s="6"/>
    </row>
    <row r="15" spans="1:3" ht="12.75">
      <c r="A15" s="30" t="s">
        <v>6</v>
      </c>
      <c r="B15" s="30"/>
      <c r="C15" s="38"/>
    </row>
    <row r="16" spans="1:10" ht="12.75">
      <c r="A16" s="252"/>
      <c r="B16" s="252"/>
      <c r="C16" s="252"/>
      <c r="D16" s="252"/>
      <c r="E16" s="26"/>
      <c r="F16" s="73"/>
      <c r="G16" s="26"/>
      <c r="H16" s="267"/>
      <c r="I16" s="267"/>
      <c r="J16" s="267"/>
    </row>
    <row r="17" spans="1:10" ht="12.75">
      <c r="A17" s="296" t="s">
        <v>7</v>
      </c>
      <c r="B17" s="296"/>
      <c r="C17" s="296"/>
      <c r="D17" s="296"/>
      <c r="F17" s="28" t="s">
        <v>8</v>
      </c>
      <c r="G17" s="27"/>
      <c r="H17" s="268" t="s">
        <v>446</v>
      </c>
      <c r="I17" s="268"/>
      <c r="J17" s="268"/>
    </row>
    <row r="18" spans="1:3" ht="12.75">
      <c r="A18" s="116"/>
      <c r="B18" s="116"/>
      <c r="C18" s="116"/>
    </row>
    <row r="19" spans="1:10" ht="12.75">
      <c r="A19" s="230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«27» серпня 2020 р. рішення  Баришівської районної ради №1063-57-07 проведена інвентаризація коштів за станом на «27»серпня 2020 р.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ht="15.7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</row>
    <row r="21" ht="15.75">
      <c r="A21" s="6"/>
    </row>
    <row r="22" ht="15.75">
      <c r="A22" s="6" t="s">
        <v>447</v>
      </c>
    </row>
    <row r="23" ht="15.75">
      <c r="A23" s="6" t="s">
        <v>461</v>
      </c>
    </row>
    <row r="24" ht="15.75">
      <c r="A24" s="6" t="s">
        <v>461</v>
      </c>
    </row>
    <row r="25" ht="15.75">
      <c r="A25" s="6" t="s">
        <v>461</v>
      </c>
    </row>
    <row r="26" ht="15.75">
      <c r="A26" s="6" t="s">
        <v>461</v>
      </c>
    </row>
    <row r="27" ht="15.75">
      <c r="A27" s="6" t="s">
        <v>462</v>
      </c>
    </row>
    <row r="28" spans="1:10" ht="15.75">
      <c r="A28" s="354"/>
      <c r="B28" s="354"/>
      <c r="C28" s="354"/>
      <c r="D28" s="354"/>
      <c r="E28" s="354"/>
      <c r="F28" s="354"/>
      <c r="G28" s="354"/>
      <c r="H28" s="354"/>
      <c r="I28" s="354"/>
      <c r="J28" s="354"/>
    </row>
    <row r="29" spans="1:10" ht="12.75">
      <c r="A29" s="299" t="s">
        <v>448</v>
      </c>
      <c r="B29" s="299"/>
      <c r="C29" s="299"/>
      <c r="D29" s="299"/>
      <c r="E29" s="299"/>
      <c r="F29" s="299"/>
      <c r="G29" s="299"/>
      <c r="H29" s="299"/>
      <c r="I29" s="299"/>
      <c r="J29" s="299"/>
    </row>
    <row r="30" ht="9" customHeight="1">
      <c r="A30" s="6"/>
    </row>
    <row r="31" ht="15.75">
      <c r="A31" s="6" t="s">
        <v>449</v>
      </c>
    </row>
    <row r="32" ht="9" customHeight="1">
      <c r="A32" s="6"/>
    </row>
    <row r="33" ht="15.75">
      <c r="A33" s="6" t="s">
        <v>450</v>
      </c>
    </row>
    <row r="34" ht="15.75">
      <c r="A34" s="6"/>
    </row>
    <row r="35" spans="1:11" ht="15.75">
      <c r="A35" s="163" t="s">
        <v>126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1" ht="15.75">
      <c r="A37" s="236">
        <f>Заполнить!B44</f>
        <v>0</v>
      </c>
      <c r="B37" s="236"/>
      <c r="C37" s="236"/>
      <c r="D37" s="236"/>
      <c r="E37" s="236"/>
      <c r="F37" s="164"/>
      <c r="G37" s="175"/>
      <c r="H37" s="164"/>
      <c r="I37" s="237"/>
      <c r="J37" s="237"/>
      <c r="K37" s="173"/>
    </row>
    <row r="38" spans="1:11" ht="12.75">
      <c r="A38" s="235" t="s">
        <v>7</v>
      </c>
      <c r="B38" s="235"/>
      <c r="C38" s="235"/>
      <c r="D38" s="235"/>
      <c r="E38" s="235"/>
      <c r="F38" s="169"/>
      <c r="G38" s="168" t="s">
        <v>8</v>
      </c>
      <c r="H38" s="169"/>
      <c r="I38" s="358" t="s">
        <v>446</v>
      </c>
      <c r="J38" s="358"/>
      <c r="K38" s="174"/>
    </row>
    <row r="39" spans="1:11" ht="12.75">
      <c r="A39" s="164"/>
      <c r="B39" s="164"/>
      <c r="C39" s="164"/>
      <c r="D39" s="164"/>
      <c r="E39" s="164"/>
      <c r="F39" s="164"/>
      <c r="G39" s="164"/>
      <c r="H39" s="164"/>
      <c r="I39" s="359"/>
      <c r="J39" s="359"/>
      <c r="K39" s="164"/>
    </row>
    <row r="40" spans="1:11" ht="15.75">
      <c r="A40" s="163" t="s">
        <v>127</v>
      </c>
      <c r="B40" s="164"/>
      <c r="C40" s="164"/>
      <c r="D40" s="164"/>
      <c r="E40" s="164"/>
      <c r="F40" s="164"/>
      <c r="G40" s="164"/>
      <c r="H40" s="164"/>
      <c r="I40" s="359"/>
      <c r="J40" s="359"/>
      <c r="K40" s="164"/>
    </row>
    <row r="41" spans="1:11" ht="15.75">
      <c r="A41" s="236">
        <f>Заполнить!B45</f>
        <v>0</v>
      </c>
      <c r="B41" s="236"/>
      <c r="C41" s="236"/>
      <c r="D41" s="236"/>
      <c r="E41" s="236"/>
      <c r="F41" s="164"/>
      <c r="G41" s="175"/>
      <c r="H41" s="164"/>
      <c r="I41" s="237"/>
      <c r="J41" s="237"/>
      <c r="K41" s="173"/>
    </row>
    <row r="42" spans="1:11" ht="12.75">
      <c r="A42" s="235" t="s">
        <v>7</v>
      </c>
      <c r="B42" s="235"/>
      <c r="C42" s="235"/>
      <c r="D42" s="235"/>
      <c r="E42" s="235"/>
      <c r="F42" s="169"/>
      <c r="G42" s="168" t="s">
        <v>8</v>
      </c>
      <c r="H42" s="169"/>
      <c r="I42" s="358" t="s">
        <v>446</v>
      </c>
      <c r="J42" s="358"/>
      <c r="K42" s="174"/>
    </row>
    <row r="43" spans="1:11" ht="12.75">
      <c r="A43" s="164"/>
      <c r="B43" s="164"/>
      <c r="C43" s="164"/>
      <c r="D43" s="164"/>
      <c r="E43" s="164"/>
      <c r="F43" s="164"/>
      <c r="G43" s="164"/>
      <c r="H43" s="164"/>
      <c r="I43" s="359"/>
      <c r="J43" s="359"/>
      <c r="K43" s="164"/>
    </row>
    <row r="44" spans="1:11" ht="15.75">
      <c r="A44" s="236">
        <f>Заполнить!B46</f>
        <v>0</v>
      </c>
      <c r="B44" s="236"/>
      <c r="C44" s="236"/>
      <c r="D44" s="236"/>
      <c r="E44" s="236"/>
      <c r="F44" s="164"/>
      <c r="G44" s="175"/>
      <c r="H44" s="164"/>
      <c r="I44" s="237"/>
      <c r="J44" s="237"/>
      <c r="K44" s="173"/>
    </row>
    <row r="45" spans="1:11" ht="12.75">
      <c r="A45" s="235" t="s">
        <v>7</v>
      </c>
      <c r="B45" s="235"/>
      <c r="C45" s="235"/>
      <c r="D45" s="235"/>
      <c r="E45" s="235"/>
      <c r="F45" s="169"/>
      <c r="G45" s="168" t="s">
        <v>8</v>
      </c>
      <c r="H45" s="169"/>
      <c r="I45" s="358" t="s">
        <v>446</v>
      </c>
      <c r="J45" s="358"/>
      <c r="K45" s="174"/>
    </row>
    <row r="46" spans="1:11" ht="12.75">
      <c r="A46" s="164"/>
      <c r="B46" s="164"/>
      <c r="C46" s="164"/>
      <c r="D46" s="164"/>
      <c r="E46" s="164"/>
      <c r="F46" s="164"/>
      <c r="G46" s="164"/>
      <c r="H46" s="164"/>
      <c r="I46" s="359"/>
      <c r="J46" s="359"/>
      <c r="K46" s="164"/>
    </row>
    <row r="47" spans="1:11" ht="15.75">
      <c r="A47" s="236">
        <f>Заполнить!B47</f>
        <v>0</v>
      </c>
      <c r="B47" s="236"/>
      <c r="C47" s="236"/>
      <c r="D47" s="236"/>
      <c r="E47" s="236"/>
      <c r="F47" s="164"/>
      <c r="G47" s="175"/>
      <c r="H47" s="164"/>
      <c r="I47" s="237"/>
      <c r="J47" s="237"/>
      <c r="K47" s="173"/>
    </row>
    <row r="48" spans="1:11" ht="12.75">
      <c r="A48" s="235" t="s">
        <v>7</v>
      </c>
      <c r="B48" s="235"/>
      <c r="C48" s="235"/>
      <c r="D48" s="235"/>
      <c r="E48" s="235"/>
      <c r="F48" s="169"/>
      <c r="G48" s="168" t="s">
        <v>8</v>
      </c>
      <c r="H48" s="169"/>
      <c r="I48" s="358" t="s">
        <v>446</v>
      </c>
      <c r="J48" s="358"/>
      <c r="K48" s="174"/>
    </row>
    <row r="49" spans="1:11" ht="12.75">
      <c r="A49" s="164"/>
      <c r="B49" s="164"/>
      <c r="C49" s="164"/>
      <c r="D49" s="164"/>
      <c r="E49" s="164"/>
      <c r="F49" s="164"/>
      <c r="G49" s="164"/>
      <c r="H49" s="164"/>
      <c r="I49" s="359"/>
      <c r="J49" s="359"/>
      <c r="K49" s="164"/>
    </row>
    <row r="50" spans="1:11" ht="15.75">
      <c r="A50" s="236">
        <f>Заполнить!B48</f>
        <v>0</v>
      </c>
      <c r="B50" s="236"/>
      <c r="C50" s="236"/>
      <c r="D50" s="236"/>
      <c r="E50" s="236"/>
      <c r="F50" s="164"/>
      <c r="G50" s="175"/>
      <c r="H50" s="164"/>
      <c r="I50" s="237"/>
      <c r="J50" s="237"/>
      <c r="K50" s="173"/>
    </row>
    <row r="51" spans="1:11" ht="12.75">
      <c r="A51" s="235" t="s">
        <v>7</v>
      </c>
      <c r="B51" s="235"/>
      <c r="C51" s="235"/>
      <c r="D51" s="235"/>
      <c r="E51" s="235"/>
      <c r="F51" s="169"/>
      <c r="G51" s="168" t="s">
        <v>8</v>
      </c>
      <c r="H51" s="169"/>
      <c r="I51" s="358" t="s">
        <v>446</v>
      </c>
      <c r="J51" s="358"/>
      <c r="K51" s="174"/>
    </row>
    <row r="52" spans="1:11" ht="15.75">
      <c r="A52" s="182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0" ht="75.75" customHeight="1">
      <c r="A53" s="230" t="s">
        <v>451</v>
      </c>
      <c r="B53" s="230"/>
      <c r="C53" s="230"/>
      <c r="D53" s="230"/>
      <c r="E53" s="230"/>
      <c r="F53" s="230"/>
      <c r="G53" s="230"/>
      <c r="H53" s="230"/>
      <c r="I53" s="230"/>
      <c r="J53" s="230"/>
    </row>
    <row r="54" ht="15.75">
      <c r="A54" s="6"/>
    </row>
    <row r="55" ht="15.75">
      <c r="A55" s="6" t="s">
        <v>460</v>
      </c>
    </row>
    <row r="56" ht="12.75">
      <c r="G56" s="110" t="s">
        <v>8</v>
      </c>
    </row>
    <row r="57" ht="15.75">
      <c r="A57" s="6" t="s">
        <v>452</v>
      </c>
    </row>
    <row r="58" ht="15.75">
      <c r="A58" s="6"/>
    </row>
    <row r="59" ht="15.75">
      <c r="A59" s="6" t="s">
        <v>459</v>
      </c>
    </row>
    <row r="60" spans="1:10" ht="15.75">
      <c r="A60" s="356"/>
      <c r="B60" s="356"/>
      <c r="C60" s="356"/>
      <c r="D60" s="356"/>
      <c r="E60" s="356"/>
      <c r="F60" s="356"/>
      <c r="G60" s="356"/>
      <c r="H60" s="356"/>
      <c r="I60" s="356"/>
      <c r="J60" s="356"/>
    </row>
    <row r="61" spans="1:10" ht="15.75">
      <c r="A61" s="356"/>
      <c r="B61" s="356"/>
      <c r="C61" s="356"/>
      <c r="D61" s="356"/>
      <c r="E61" s="356"/>
      <c r="F61" s="356"/>
      <c r="G61" s="356"/>
      <c r="H61" s="356"/>
      <c r="I61" s="356"/>
      <c r="J61" s="356"/>
    </row>
    <row r="62" spans="1:10" ht="15.75">
      <c r="A62" s="356"/>
      <c r="B62" s="356"/>
      <c r="C62" s="356"/>
      <c r="D62" s="356"/>
      <c r="E62" s="356"/>
      <c r="F62" s="356"/>
      <c r="G62" s="356"/>
      <c r="H62" s="356"/>
      <c r="I62" s="356"/>
      <c r="J62" s="356"/>
    </row>
    <row r="63" spans="1:10" ht="15.75">
      <c r="A63" s="356"/>
      <c r="B63" s="356"/>
      <c r="C63" s="356"/>
      <c r="D63" s="356"/>
      <c r="E63" s="356"/>
      <c r="F63" s="356"/>
      <c r="G63" s="356"/>
      <c r="H63" s="356"/>
      <c r="I63" s="356"/>
      <c r="J63" s="356"/>
    </row>
    <row r="64" spans="1:10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</row>
    <row r="65" ht="15.75">
      <c r="A65" s="6"/>
    </row>
    <row r="66" ht="15.75">
      <c r="A66" s="6" t="s">
        <v>458</v>
      </c>
    </row>
    <row r="67" ht="15.75">
      <c r="A67" s="6"/>
    </row>
    <row r="68" spans="1:10" ht="15.75">
      <c r="A68" s="255" t="s">
        <v>453</v>
      </c>
      <c r="B68" s="255"/>
      <c r="C68" s="255"/>
      <c r="D68" s="255"/>
      <c r="E68" s="255"/>
      <c r="F68" s="255"/>
      <c r="G68" s="255"/>
      <c r="H68" s="255"/>
      <c r="I68" s="255"/>
      <c r="J68" s="255"/>
    </row>
    <row r="69" spans="1:10" ht="15.75">
      <c r="A69" s="356"/>
      <c r="B69" s="356"/>
      <c r="C69" s="356"/>
      <c r="D69" s="356"/>
      <c r="E69" s="356"/>
      <c r="F69" s="356"/>
      <c r="G69" s="356"/>
      <c r="H69" s="356"/>
      <c r="I69" s="356"/>
      <c r="J69" s="356"/>
    </row>
    <row r="70" spans="1:10" ht="15.75">
      <c r="A70" s="356"/>
      <c r="B70" s="356"/>
      <c r="C70" s="356"/>
      <c r="D70" s="356"/>
      <c r="E70" s="356"/>
      <c r="F70" s="356"/>
      <c r="G70" s="356"/>
      <c r="H70" s="356"/>
      <c r="I70" s="356"/>
      <c r="J70" s="356"/>
    </row>
    <row r="71" spans="1:10" ht="15.75">
      <c r="A71" s="356"/>
      <c r="B71" s="356"/>
      <c r="C71" s="356"/>
      <c r="D71" s="356"/>
      <c r="E71" s="356"/>
      <c r="F71" s="356"/>
      <c r="G71" s="356"/>
      <c r="H71" s="356"/>
      <c r="I71" s="356"/>
      <c r="J71" s="356"/>
    </row>
    <row r="72" spans="1:10" ht="15.75">
      <c r="A72" s="357"/>
      <c r="B72" s="357"/>
      <c r="C72" s="357"/>
      <c r="D72" s="357"/>
      <c r="E72" s="357"/>
      <c r="F72" s="357"/>
      <c r="G72" s="357"/>
      <c r="H72" s="357"/>
      <c r="I72" s="357"/>
      <c r="J72" s="357"/>
    </row>
    <row r="73" ht="15.75">
      <c r="A73" s="6" t="s">
        <v>454</v>
      </c>
    </row>
    <row r="74" ht="15.75">
      <c r="A74" s="6"/>
    </row>
    <row r="75" spans="1:10" ht="15.75" customHeight="1">
      <c r="A75" s="355" t="s">
        <v>455</v>
      </c>
      <c r="B75" s="355"/>
      <c r="C75" s="355"/>
      <c r="D75" s="355"/>
      <c r="E75" s="355"/>
      <c r="F75" s="355"/>
      <c r="G75" s="355"/>
      <c r="H75" s="355"/>
      <c r="I75" s="355"/>
      <c r="J75" s="355"/>
    </row>
    <row r="76" spans="1:10" ht="12.75">
      <c r="A76" s="355"/>
      <c r="B76" s="355"/>
      <c r="C76" s="355"/>
      <c r="D76" s="355"/>
      <c r="E76" s="355"/>
      <c r="F76" s="355"/>
      <c r="G76" s="355"/>
      <c r="H76" s="355"/>
      <c r="I76" s="355"/>
      <c r="J76" s="355"/>
    </row>
  </sheetData>
  <sheetProtection/>
  <mergeCells count="53">
    <mergeCell ref="I47:J47"/>
    <mergeCell ref="I48:J48"/>
    <mergeCell ref="I49:J49"/>
    <mergeCell ref="I50:J50"/>
    <mergeCell ref="I51:J51"/>
    <mergeCell ref="I41:J41"/>
    <mergeCell ref="A51:E51"/>
    <mergeCell ref="I43:J43"/>
    <mergeCell ref="I44:J44"/>
    <mergeCell ref="A47:E47"/>
    <mergeCell ref="I46:J46"/>
    <mergeCell ref="A50:E50"/>
    <mergeCell ref="A44:E44"/>
    <mergeCell ref="A45:E45"/>
    <mergeCell ref="I45:J45"/>
    <mergeCell ref="A37:E37"/>
    <mergeCell ref="A38:E38"/>
    <mergeCell ref="A41:E41"/>
    <mergeCell ref="A48:E48"/>
    <mergeCell ref="I42:J42"/>
    <mergeCell ref="A42:E42"/>
    <mergeCell ref="I37:J37"/>
    <mergeCell ref="I38:J38"/>
    <mergeCell ref="I39:J39"/>
    <mergeCell ref="I40:J40"/>
    <mergeCell ref="A63:J63"/>
    <mergeCell ref="A64:J64"/>
    <mergeCell ref="A53:J53"/>
    <mergeCell ref="A60:J60"/>
    <mergeCell ref="A61:J61"/>
    <mergeCell ref="A62:J62"/>
    <mergeCell ref="A68:J68"/>
    <mergeCell ref="A75:J76"/>
    <mergeCell ref="A69:J69"/>
    <mergeCell ref="A70:J70"/>
    <mergeCell ref="A71:J71"/>
    <mergeCell ref="A72:J72"/>
    <mergeCell ref="G1:J3"/>
    <mergeCell ref="A3:E3"/>
    <mergeCell ref="A4:E4"/>
    <mergeCell ref="A12:J12"/>
    <mergeCell ref="A28:J28"/>
    <mergeCell ref="A13:J13"/>
    <mergeCell ref="A6:J6"/>
    <mergeCell ref="A7:J7"/>
    <mergeCell ref="A8:J8"/>
    <mergeCell ref="C10:J10"/>
    <mergeCell ref="A29:J29"/>
    <mergeCell ref="A16:D16"/>
    <mergeCell ref="H16:J16"/>
    <mergeCell ref="H17:J17"/>
    <mergeCell ref="A17:D17"/>
    <mergeCell ref="A19:J20"/>
  </mergeCells>
  <printOptions/>
  <pageMargins left="0.79" right="0.11811023622047245" top="0.7480314960629921" bottom="0.7480314960629921" header="0.31496062992125984" footer="0.31496062992125984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M46" sqref="M46"/>
    </sheetView>
  </sheetViews>
  <sheetFormatPr defaultColWidth="9.00390625" defaultRowHeight="12.75"/>
  <cols>
    <col min="1" max="1" width="4.00390625" style="1" customWidth="1"/>
    <col min="2" max="2" width="28.625" style="1" customWidth="1"/>
    <col min="3" max="3" width="31.625" style="1" customWidth="1"/>
    <col min="4" max="4" width="12.25390625" style="1" customWidth="1"/>
    <col min="5" max="5" width="12.375" style="1" customWidth="1"/>
    <col min="6" max="6" width="12.125" style="1" customWidth="1"/>
    <col min="7" max="7" width="13.00390625" style="1" customWidth="1"/>
    <col min="8" max="8" width="10.125" style="1" customWidth="1"/>
    <col min="9" max="10" width="10.75390625" style="1" customWidth="1"/>
    <col min="11" max="16384" width="9.125" style="1" customWidth="1"/>
  </cols>
  <sheetData>
    <row r="1" ht="12.75">
      <c r="H1" s="1" t="s">
        <v>45</v>
      </c>
    </row>
    <row r="2" spans="1:8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  <c r="D2" s="254"/>
      <c r="H2" s="1" t="s">
        <v>478</v>
      </c>
    </row>
    <row r="3" spans="1:8" ht="12.75">
      <c r="A3" s="239" t="s">
        <v>47</v>
      </c>
      <c r="B3" s="239"/>
      <c r="C3" s="239"/>
      <c r="D3" s="239"/>
      <c r="H3" s="1" t="s">
        <v>479</v>
      </c>
    </row>
    <row r="4" ht="12.75">
      <c r="H4" s="39" t="s">
        <v>480</v>
      </c>
    </row>
    <row r="5" ht="12.75"/>
    <row r="6" spans="1:10" ht="15.75">
      <c r="A6" s="243" t="s">
        <v>481</v>
      </c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5.75">
      <c r="A7" s="243" t="s">
        <v>482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2.75">
      <c r="A8" s="298" t="s">
        <v>4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10" ht="25.5" customHeight="1">
      <c r="A9" s="324" t="s">
        <v>483</v>
      </c>
      <c r="B9" s="324"/>
      <c r="C9" s="324"/>
      <c r="D9" s="324"/>
      <c r="E9" s="324"/>
      <c r="F9" s="324"/>
      <c r="G9" s="324"/>
      <c r="H9" s="324"/>
      <c r="I9" s="324"/>
      <c r="J9" s="324"/>
    </row>
    <row r="10" spans="1:11" ht="12.75">
      <c r="A10" s="248" t="s">
        <v>6</v>
      </c>
      <c r="B10" s="248"/>
      <c r="C10" s="240"/>
      <c r="D10" s="240"/>
      <c r="E10" s="240"/>
      <c r="F10" s="73"/>
      <c r="H10" s="365"/>
      <c r="I10" s="365"/>
      <c r="J10" s="365"/>
      <c r="K10" s="147"/>
    </row>
    <row r="11" spans="1:11" ht="12.75">
      <c r="A11" s="27"/>
      <c r="B11" s="27"/>
      <c r="C11" s="296" t="s">
        <v>7</v>
      </c>
      <c r="D11" s="296"/>
      <c r="E11" s="296"/>
      <c r="F11" s="27" t="s">
        <v>8</v>
      </c>
      <c r="H11" s="268" t="s">
        <v>48</v>
      </c>
      <c r="I11" s="268"/>
      <c r="J11" s="268"/>
      <c r="K11" s="27"/>
    </row>
    <row r="12" spans="1:11" ht="26.25" customHeight="1">
      <c r="A12" s="324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«27» серпня 2020 р. рішення  Баришівської районної ради №1063-57-07, перевірила наявність об'єктів права інтелектуальної власності станом на «27»серпня 2020 р.</v>
      </c>
      <c r="B12" s="324"/>
      <c r="C12" s="324"/>
      <c r="D12" s="324"/>
      <c r="E12" s="324"/>
      <c r="F12" s="324"/>
      <c r="G12" s="324"/>
      <c r="H12" s="324"/>
      <c r="I12" s="324"/>
      <c r="J12" s="324"/>
      <c r="K12" s="14"/>
    </row>
    <row r="13" spans="1:1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4"/>
    </row>
    <row r="14" spans="1:11" ht="15.75">
      <c r="A14" s="148" t="str">
        <f>CONCATENATE("Інвентаризація розпочата: ",Заполнить!B8)</f>
        <v>Інвентаризація розпочата: «27» серпня 2020 р.</v>
      </c>
      <c r="B14" s="26"/>
      <c r="C14" s="26"/>
      <c r="D14" s="26"/>
      <c r="E14" s="26"/>
      <c r="F14" s="26"/>
      <c r="G14" s="26"/>
      <c r="H14" s="26"/>
      <c r="I14" s="26"/>
      <c r="J14" s="26"/>
      <c r="K14" s="14"/>
    </row>
    <row r="15" ht="15.75">
      <c r="A15" s="148" t="str">
        <f>CONCATENATE("Інвентаризація закінчена: ",Заполнить!B9)</f>
        <v>Інвентаризація закінчена: «27»  серпня 2020 р.</v>
      </c>
    </row>
    <row r="16" ht="12.75">
      <c r="A16" s="38" t="s">
        <v>484</v>
      </c>
    </row>
    <row r="17" spans="1:10" ht="79.5" customHeight="1">
      <c r="A17" s="364" t="s">
        <v>474</v>
      </c>
      <c r="B17" s="364" t="s">
        <v>467</v>
      </c>
      <c r="C17" s="364" t="s">
        <v>468</v>
      </c>
      <c r="D17" s="364" t="s">
        <v>475</v>
      </c>
      <c r="E17" s="364" t="s">
        <v>469</v>
      </c>
      <c r="F17" s="364" t="s">
        <v>476</v>
      </c>
      <c r="G17" s="364" t="s">
        <v>477</v>
      </c>
      <c r="H17" s="364" t="s">
        <v>470</v>
      </c>
      <c r="I17" s="364"/>
      <c r="J17" s="364"/>
    </row>
    <row r="18" spans="1:10" ht="78.75">
      <c r="A18" s="364"/>
      <c r="B18" s="364"/>
      <c r="C18" s="364"/>
      <c r="D18" s="364"/>
      <c r="E18" s="364"/>
      <c r="F18" s="364"/>
      <c r="G18" s="364"/>
      <c r="H18" s="145" t="s">
        <v>471</v>
      </c>
      <c r="I18" s="145" t="s">
        <v>472</v>
      </c>
      <c r="J18" s="145" t="s">
        <v>473</v>
      </c>
    </row>
    <row r="19" spans="1:10" ht="15.75">
      <c r="A19" s="146">
        <v>1</v>
      </c>
      <c r="B19" s="146">
        <v>2</v>
      </c>
      <c r="C19" s="146">
        <v>3</v>
      </c>
      <c r="D19" s="146">
        <v>4</v>
      </c>
      <c r="E19" s="146">
        <v>5</v>
      </c>
      <c r="F19" s="146">
        <v>6</v>
      </c>
      <c r="G19" s="146">
        <v>7</v>
      </c>
      <c r="H19" s="146">
        <v>8</v>
      </c>
      <c r="I19" s="146">
        <v>9</v>
      </c>
      <c r="J19" s="146">
        <v>10</v>
      </c>
    </row>
    <row r="20" spans="1:10" ht="15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5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ht="12.75">
      <c r="F24" s="1" t="s">
        <v>485</v>
      </c>
    </row>
    <row r="25" ht="12.75">
      <c r="F25" s="1" t="s">
        <v>486</v>
      </c>
    </row>
    <row r="26" spans="1:10" ht="15.75">
      <c r="A26" s="149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9">
        <v>7</v>
      </c>
      <c r="H26" s="149">
        <v>8</v>
      </c>
      <c r="I26" s="149">
        <v>9</v>
      </c>
      <c r="J26" s="149">
        <v>10</v>
      </c>
    </row>
    <row r="27" spans="1:10" ht="15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15.7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5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.7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15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15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.7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7" spans="1:10" ht="15.75" customHeight="1">
      <c r="A37" s="6" t="s">
        <v>487</v>
      </c>
      <c r="B37" s="115"/>
      <c r="C37" s="360"/>
      <c r="D37" s="360"/>
      <c r="E37" s="360"/>
      <c r="G37" s="25"/>
      <c r="I37" s="250"/>
      <c r="J37" s="250"/>
    </row>
    <row r="38" spans="1:10" ht="15.75" customHeight="1">
      <c r="A38" s="51"/>
      <c r="C38" s="361" t="s">
        <v>490</v>
      </c>
      <c r="D38" s="361"/>
      <c r="E38" s="361"/>
      <c r="F38" s="64"/>
      <c r="G38" s="152" t="s">
        <v>491</v>
      </c>
      <c r="I38" s="362" t="s">
        <v>489</v>
      </c>
      <c r="J38" s="362"/>
    </row>
    <row r="39" spans="1:10" ht="15.75" customHeight="1">
      <c r="A39" s="153" t="s">
        <v>488</v>
      </c>
      <c r="B39" s="115"/>
      <c r="C39" s="360"/>
      <c r="D39" s="360"/>
      <c r="E39" s="360"/>
      <c r="G39" s="25"/>
      <c r="I39" s="250"/>
      <c r="J39" s="250"/>
    </row>
    <row r="40" spans="1:10" ht="12.75" customHeight="1">
      <c r="A40" s="153"/>
      <c r="B40" s="151"/>
      <c r="C40" s="361" t="s">
        <v>490</v>
      </c>
      <c r="D40" s="361"/>
      <c r="E40" s="361"/>
      <c r="F40" s="64"/>
      <c r="G40" s="152" t="s">
        <v>491</v>
      </c>
      <c r="I40" s="362" t="s">
        <v>489</v>
      </c>
      <c r="J40" s="362"/>
    </row>
    <row r="41" spans="1:10" ht="15.75">
      <c r="A41" s="363"/>
      <c r="B41" s="115"/>
      <c r="C41" s="360"/>
      <c r="D41" s="360"/>
      <c r="E41" s="360"/>
      <c r="G41" s="25"/>
      <c r="I41" s="250"/>
      <c r="J41" s="250"/>
    </row>
    <row r="42" spans="1:10" ht="12.75">
      <c r="A42" s="363"/>
      <c r="B42" s="151"/>
      <c r="C42" s="361" t="s">
        <v>490</v>
      </c>
      <c r="D42" s="361"/>
      <c r="E42" s="361"/>
      <c r="F42" s="64"/>
      <c r="G42" s="152" t="s">
        <v>491</v>
      </c>
      <c r="I42" s="362" t="s">
        <v>489</v>
      </c>
      <c r="J42" s="362"/>
    </row>
    <row r="43" spans="1:10" ht="15.75">
      <c r="A43" s="363"/>
      <c r="B43" s="115"/>
      <c r="C43" s="360"/>
      <c r="D43" s="360"/>
      <c r="E43" s="360"/>
      <c r="G43" s="25"/>
      <c r="I43" s="250"/>
      <c r="J43" s="250"/>
    </row>
    <row r="44" spans="1:10" ht="12.75">
      <c r="A44" s="363"/>
      <c r="B44" s="151"/>
      <c r="C44" s="361" t="s">
        <v>490</v>
      </c>
      <c r="D44" s="361"/>
      <c r="E44" s="361"/>
      <c r="F44" s="64"/>
      <c r="G44" s="152" t="s">
        <v>491</v>
      </c>
      <c r="I44" s="362" t="s">
        <v>489</v>
      </c>
      <c r="J44" s="362"/>
    </row>
    <row r="45" spans="3:10" ht="15.75">
      <c r="C45" s="360"/>
      <c r="D45" s="360"/>
      <c r="E45" s="360"/>
      <c r="G45" s="25"/>
      <c r="I45" s="250"/>
      <c r="J45" s="250"/>
    </row>
    <row r="46" spans="3:10" ht="12.75">
      <c r="C46" s="361" t="s">
        <v>490</v>
      </c>
      <c r="D46" s="361"/>
      <c r="E46" s="361"/>
      <c r="F46" s="64"/>
      <c r="G46" s="152" t="s">
        <v>491</v>
      </c>
      <c r="I46" s="362" t="s">
        <v>489</v>
      </c>
      <c r="J46" s="362"/>
    </row>
    <row r="48" spans="1:10" ht="12.75">
      <c r="A48" s="324" t="s">
        <v>492</v>
      </c>
      <c r="B48" s="324"/>
      <c r="C48" s="324"/>
      <c r="D48" s="324"/>
      <c r="E48" s="324"/>
      <c r="F48" s="324"/>
      <c r="G48" s="324"/>
      <c r="H48" s="324"/>
      <c r="I48" s="324"/>
      <c r="J48" s="324"/>
    </row>
    <row r="49" spans="1:10" ht="12.75">
      <c r="A49" s="324"/>
      <c r="B49" s="324"/>
      <c r="C49" s="324"/>
      <c r="D49" s="324"/>
      <c r="E49" s="324"/>
      <c r="F49" s="324"/>
      <c r="G49" s="324"/>
      <c r="H49" s="324"/>
      <c r="I49" s="324"/>
      <c r="J49" s="324"/>
    </row>
    <row r="50" spans="1:10" ht="12.75">
      <c r="A50" s="324"/>
      <c r="B50" s="324"/>
      <c r="C50" s="324"/>
      <c r="D50" s="324"/>
      <c r="E50" s="324"/>
      <c r="F50" s="324"/>
      <c r="G50" s="324"/>
      <c r="H50" s="324"/>
      <c r="I50" s="324"/>
      <c r="J50" s="324"/>
    </row>
    <row r="52" ht="15.75">
      <c r="A52" s="4" t="s">
        <v>493</v>
      </c>
    </row>
    <row r="53" spans="1:8" ht="15.75">
      <c r="A53" s="4" t="s">
        <v>494</v>
      </c>
      <c r="E53" s="4" t="s">
        <v>495</v>
      </c>
      <c r="H53" s="25"/>
    </row>
    <row r="54" ht="12.75">
      <c r="H54" s="152" t="s">
        <v>491</v>
      </c>
    </row>
    <row r="55" ht="15.75">
      <c r="A55" s="148" t="s">
        <v>496</v>
      </c>
    </row>
    <row r="56" ht="12.75" hidden="1"/>
    <row r="57" spans="3:10" ht="15.75">
      <c r="C57" s="360"/>
      <c r="D57" s="360"/>
      <c r="E57" s="360"/>
      <c r="G57" s="25"/>
      <c r="I57" s="250"/>
      <c r="J57" s="250"/>
    </row>
    <row r="58" spans="3:10" ht="12.75">
      <c r="C58" s="361" t="s">
        <v>490</v>
      </c>
      <c r="D58" s="361"/>
      <c r="E58" s="361"/>
      <c r="F58" s="64"/>
      <c r="G58" s="152" t="s">
        <v>491</v>
      </c>
      <c r="I58" s="362" t="s">
        <v>489</v>
      </c>
      <c r="J58" s="362"/>
    </row>
  </sheetData>
  <sheetProtection/>
  <mergeCells count="47">
    <mergeCell ref="C11:E11"/>
    <mergeCell ref="H10:J10"/>
    <mergeCell ref="H11:J11"/>
    <mergeCell ref="A12:J12"/>
    <mergeCell ref="A17:A18"/>
    <mergeCell ref="G17:G18"/>
    <mergeCell ref="A10:B10"/>
    <mergeCell ref="A2:D2"/>
    <mergeCell ref="A3:D3"/>
    <mergeCell ref="A6:J6"/>
    <mergeCell ref="A7:J7"/>
    <mergeCell ref="A9:J9"/>
    <mergeCell ref="A8:J8"/>
    <mergeCell ref="C40:E40"/>
    <mergeCell ref="I40:J40"/>
    <mergeCell ref="C10:E10"/>
    <mergeCell ref="B17:B18"/>
    <mergeCell ref="C17:C18"/>
    <mergeCell ref="A41:A42"/>
    <mergeCell ref="E17:E18"/>
    <mergeCell ref="H17:J17"/>
    <mergeCell ref="F17:F18"/>
    <mergeCell ref="D17:D18"/>
    <mergeCell ref="I38:J38"/>
    <mergeCell ref="C38:E38"/>
    <mergeCell ref="C37:E37"/>
    <mergeCell ref="I37:J37"/>
    <mergeCell ref="C39:E39"/>
    <mergeCell ref="I39:J39"/>
    <mergeCell ref="C44:E44"/>
    <mergeCell ref="I44:J44"/>
    <mergeCell ref="C45:E45"/>
    <mergeCell ref="I45:J45"/>
    <mergeCell ref="C46:E46"/>
    <mergeCell ref="A43:A44"/>
    <mergeCell ref="C41:E41"/>
    <mergeCell ref="I41:J41"/>
    <mergeCell ref="C42:E42"/>
    <mergeCell ref="I42:J42"/>
    <mergeCell ref="C43:E43"/>
    <mergeCell ref="I43:J43"/>
    <mergeCell ref="A48:J50"/>
    <mergeCell ref="C57:E57"/>
    <mergeCell ref="I57:J57"/>
    <mergeCell ref="C58:E58"/>
    <mergeCell ref="I58:J58"/>
    <mergeCell ref="I46:J46"/>
  </mergeCells>
  <printOptions/>
  <pageMargins left="0.29" right="0.16" top="0.33" bottom="0.28" header="0.31496062992125984" footer="0.31496062992125984"/>
  <pageSetup orientation="landscape" paperSize="9" r:id="rId2"/>
  <rowBreaks count="1" manualBreakCount="1">
    <brk id="23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B16" sqref="B16:G16"/>
    </sheetView>
  </sheetViews>
  <sheetFormatPr defaultColWidth="9.00390625" defaultRowHeight="12.75"/>
  <cols>
    <col min="1" max="1" width="46.75390625" style="0" customWidth="1"/>
  </cols>
  <sheetData>
    <row r="1" spans="1:12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18" t="s">
        <v>139</v>
      </c>
      <c r="B3" s="220" t="s">
        <v>574</v>
      </c>
      <c r="C3" s="220"/>
      <c r="D3" s="220"/>
      <c r="E3" s="220"/>
      <c r="F3" s="220"/>
      <c r="G3" s="220"/>
      <c r="H3" s="220"/>
      <c r="I3" s="118"/>
      <c r="J3" s="118"/>
      <c r="K3" s="118"/>
      <c r="L3" s="118"/>
    </row>
    <row r="4" spans="1:12" ht="12.75">
      <c r="A4" s="118" t="s">
        <v>70</v>
      </c>
      <c r="B4" s="183" t="s">
        <v>528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18" t="s">
        <v>140</v>
      </c>
      <c r="B5" s="221" t="s">
        <v>584</v>
      </c>
      <c r="C5" s="221"/>
      <c r="D5" s="221"/>
      <c r="E5" s="221"/>
      <c r="F5" s="118"/>
      <c r="G5" s="118"/>
      <c r="H5" s="118"/>
      <c r="I5" s="118"/>
      <c r="J5" s="118"/>
      <c r="K5" s="118"/>
      <c r="L5" s="118"/>
    </row>
    <row r="6" spans="1:12" ht="12.75">
      <c r="A6" s="118" t="s">
        <v>146</v>
      </c>
      <c r="B6" s="221" t="s">
        <v>585</v>
      </c>
      <c r="C6" s="221"/>
      <c r="D6" s="221"/>
      <c r="E6" s="221"/>
      <c r="F6" s="118"/>
      <c r="G6" s="118"/>
      <c r="H6" s="118"/>
      <c r="I6" s="118"/>
      <c r="J6" s="118"/>
      <c r="K6" s="118"/>
      <c r="L6" s="118"/>
    </row>
    <row r="7" spans="1:12" ht="12.75">
      <c r="A7" s="118" t="s">
        <v>147</v>
      </c>
      <c r="B7" s="221" t="s">
        <v>586</v>
      </c>
      <c r="C7" s="221"/>
      <c r="D7" s="221"/>
      <c r="E7" s="221"/>
      <c r="F7" s="118"/>
      <c r="G7" s="118"/>
      <c r="H7" s="118"/>
      <c r="I7" s="118"/>
      <c r="J7" s="118"/>
      <c r="K7" s="118"/>
      <c r="L7" s="118"/>
    </row>
    <row r="8" spans="1:12" ht="12.75">
      <c r="A8" s="118" t="s">
        <v>144</v>
      </c>
      <c r="B8" s="221" t="s">
        <v>585</v>
      </c>
      <c r="C8" s="221"/>
      <c r="D8" s="221"/>
      <c r="E8" s="221"/>
      <c r="F8" s="118"/>
      <c r="G8" s="118"/>
      <c r="H8" s="118"/>
      <c r="I8" s="118"/>
      <c r="J8" s="118"/>
      <c r="K8" s="118"/>
      <c r="L8" s="118"/>
    </row>
    <row r="9" spans="1:12" ht="12.75">
      <c r="A9" s="118" t="s">
        <v>145</v>
      </c>
      <c r="B9" s="221" t="s">
        <v>587</v>
      </c>
      <c r="C9" s="221"/>
      <c r="D9" s="221"/>
      <c r="E9" s="221"/>
      <c r="F9" s="118"/>
      <c r="G9" s="118"/>
      <c r="H9" s="118"/>
      <c r="I9" s="118"/>
      <c r="J9" s="118"/>
      <c r="K9" s="118"/>
      <c r="L9" s="118"/>
    </row>
    <row r="10" spans="1:12" ht="12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12.75">
      <c r="A11" s="118"/>
      <c r="B11" s="222" t="s">
        <v>149</v>
      </c>
      <c r="C11" s="222"/>
      <c r="D11" s="222"/>
      <c r="E11" s="222"/>
      <c r="F11" s="222"/>
      <c r="G11" s="222"/>
      <c r="H11" s="222" t="s">
        <v>150</v>
      </c>
      <c r="I11" s="222"/>
      <c r="J11" s="222"/>
      <c r="K11" s="222"/>
      <c r="L11" s="222"/>
    </row>
    <row r="12" spans="1:12" ht="12.75">
      <c r="A12" s="118" t="s">
        <v>148</v>
      </c>
      <c r="B12" s="218" t="s">
        <v>576</v>
      </c>
      <c r="C12" s="218"/>
      <c r="D12" s="218"/>
      <c r="E12" s="218"/>
      <c r="F12" s="218"/>
      <c r="G12" s="218"/>
      <c r="H12" s="218" t="s">
        <v>575</v>
      </c>
      <c r="I12" s="218"/>
      <c r="J12" s="218"/>
      <c r="K12" s="218"/>
      <c r="L12" s="218"/>
    </row>
    <row r="13" spans="1:12" ht="12.75">
      <c r="A13" s="118"/>
      <c r="B13" s="218" t="s">
        <v>578</v>
      </c>
      <c r="C13" s="218"/>
      <c r="D13" s="218"/>
      <c r="E13" s="218"/>
      <c r="F13" s="218"/>
      <c r="G13" s="218"/>
      <c r="H13" s="218" t="s">
        <v>577</v>
      </c>
      <c r="I13" s="218"/>
      <c r="J13" s="218"/>
      <c r="K13" s="218"/>
      <c r="L13" s="218"/>
    </row>
    <row r="14" spans="1:12" ht="12.75">
      <c r="A14" s="118"/>
      <c r="B14" s="218" t="s">
        <v>529</v>
      </c>
      <c r="C14" s="218"/>
      <c r="D14" s="218"/>
      <c r="E14" s="218"/>
      <c r="F14" s="218"/>
      <c r="G14" s="218"/>
      <c r="H14" s="218" t="s">
        <v>579</v>
      </c>
      <c r="I14" s="218"/>
      <c r="J14" s="218"/>
      <c r="K14" s="218"/>
      <c r="L14" s="218"/>
    </row>
    <row r="15" spans="1:12" ht="12.75">
      <c r="A15" s="118"/>
      <c r="B15" s="218" t="s">
        <v>530</v>
      </c>
      <c r="C15" s="218"/>
      <c r="D15" s="218"/>
      <c r="E15" s="218"/>
      <c r="F15" s="218"/>
      <c r="G15" s="218"/>
      <c r="H15" s="218" t="s">
        <v>531</v>
      </c>
      <c r="I15" s="218"/>
      <c r="J15" s="218"/>
      <c r="K15" s="218"/>
      <c r="L15" s="218"/>
    </row>
    <row r="16" spans="1:12" ht="12.75">
      <c r="A16" s="118"/>
      <c r="B16" s="218" t="s">
        <v>581</v>
      </c>
      <c r="C16" s="218"/>
      <c r="D16" s="218"/>
      <c r="E16" s="218"/>
      <c r="F16" s="218"/>
      <c r="G16" s="218"/>
      <c r="H16" s="218" t="s">
        <v>580</v>
      </c>
      <c r="I16" s="218"/>
      <c r="J16" s="218"/>
      <c r="K16" s="218"/>
      <c r="L16" s="218"/>
    </row>
    <row r="17" spans="1:14" ht="12.75">
      <c r="A17" s="118"/>
      <c r="B17" s="219" t="s">
        <v>533</v>
      </c>
      <c r="C17" s="219"/>
      <c r="D17" s="219"/>
      <c r="E17" s="219"/>
      <c r="F17" s="219"/>
      <c r="G17" s="219"/>
      <c r="H17" s="218" t="s">
        <v>532</v>
      </c>
      <c r="I17" s="218"/>
      <c r="J17" s="218"/>
      <c r="K17" s="218"/>
      <c r="L17" s="218"/>
      <c r="M17" s="216" t="s">
        <v>500</v>
      </c>
      <c r="N17" s="217"/>
    </row>
    <row r="18" spans="1:14" ht="12.75">
      <c r="A18" s="118"/>
      <c r="B18" s="219" t="s">
        <v>582</v>
      </c>
      <c r="C18" s="219"/>
      <c r="D18" s="219"/>
      <c r="E18" s="219"/>
      <c r="F18" s="219"/>
      <c r="G18" s="219"/>
      <c r="H18" s="219" t="s">
        <v>583</v>
      </c>
      <c r="I18" s="219"/>
      <c r="J18" s="219"/>
      <c r="K18" s="219"/>
      <c r="L18" s="219"/>
      <c r="M18" s="216"/>
      <c r="N18" s="217"/>
    </row>
    <row r="19" spans="1:14" ht="12.75">
      <c r="A19" s="1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6"/>
      <c r="N19" s="217"/>
    </row>
    <row r="20" spans="1:14" ht="12.75">
      <c r="A20" s="1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6"/>
      <c r="N20" s="217"/>
    </row>
    <row r="21" spans="1:14" ht="12.75">
      <c r="A21" s="1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6"/>
      <c r="N21" s="217"/>
    </row>
    <row r="22" spans="1:14" ht="12.75">
      <c r="A22" s="1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6"/>
      <c r="N22" s="217"/>
    </row>
    <row r="23" spans="1:14" ht="12.75">
      <c r="A23" s="1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6"/>
      <c r="N23" s="217"/>
    </row>
    <row r="24" spans="1:14" ht="12.75">
      <c r="A24" s="11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6"/>
      <c r="N24" s="217"/>
    </row>
    <row r="25" spans="1:14" ht="12.75">
      <c r="A25" s="1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6"/>
      <c r="N25" s="217"/>
    </row>
    <row r="26" spans="1:14" ht="12.75">
      <c r="A26" s="1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6"/>
      <c r="N26" s="217"/>
    </row>
    <row r="27" spans="1:12" ht="12.75">
      <c r="A27" s="118"/>
      <c r="B27" s="224"/>
      <c r="C27" s="224"/>
      <c r="D27" s="224"/>
      <c r="E27" s="224"/>
      <c r="F27" s="224"/>
      <c r="G27" s="224"/>
      <c r="H27" s="223"/>
      <c r="I27" s="223"/>
      <c r="J27" s="223"/>
      <c r="K27" s="223"/>
      <c r="L27" s="223"/>
    </row>
    <row r="28" spans="1:12" ht="12.75">
      <c r="A28" s="118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</row>
    <row r="29" spans="1:12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2.75">
      <c r="A30" s="119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2.75">
      <c r="A31" s="119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  <row r="38" ht="12.75">
      <c r="A38" s="117" t="s">
        <v>463</v>
      </c>
    </row>
    <row r="39" ht="12.75">
      <c r="A39" s="119"/>
    </row>
    <row r="40" ht="12.75">
      <c r="A40" s="119"/>
    </row>
    <row r="41" ht="12.75">
      <c r="A41" s="119"/>
    </row>
  </sheetData>
  <sheetProtection password="C76B" sheet="1" objects="1"/>
  <mergeCells count="43">
    <mergeCell ref="H22:L22"/>
    <mergeCell ref="H23:L23"/>
    <mergeCell ref="H24:L24"/>
    <mergeCell ref="B26:G26"/>
    <mergeCell ref="H25:L25"/>
    <mergeCell ref="H20:L20"/>
    <mergeCell ref="H21:L21"/>
    <mergeCell ref="H13:L13"/>
    <mergeCell ref="H27:L27"/>
    <mergeCell ref="H17:L17"/>
    <mergeCell ref="B28:G28"/>
    <mergeCell ref="B22:G22"/>
    <mergeCell ref="B23:G23"/>
    <mergeCell ref="B24:G24"/>
    <mergeCell ref="B25:G25"/>
    <mergeCell ref="B27:G27"/>
    <mergeCell ref="H28:L28"/>
    <mergeCell ref="B11:G11"/>
    <mergeCell ref="H11:L11"/>
    <mergeCell ref="H16:L16"/>
    <mergeCell ref="B13:G13"/>
    <mergeCell ref="B14:G14"/>
    <mergeCell ref="H14:L14"/>
    <mergeCell ref="H15:L15"/>
    <mergeCell ref="B12:G12"/>
    <mergeCell ref="B16:G16"/>
    <mergeCell ref="H12:L12"/>
    <mergeCell ref="B3:H3"/>
    <mergeCell ref="B5:E5"/>
    <mergeCell ref="B8:E8"/>
    <mergeCell ref="B9:E9"/>
    <mergeCell ref="B6:E6"/>
    <mergeCell ref="B7:E7"/>
    <mergeCell ref="M17:N26"/>
    <mergeCell ref="B15:G15"/>
    <mergeCell ref="H26:L26"/>
    <mergeCell ref="H18:L18"/>
    <mergeCell ref="H19:L19"/>
    <mergeCell ref="B17:G17"/>
    <mergeCell ref="B18:G18"/>
    <mergeCell ref="B19:G19"/>
    <mergeCell ref="B20:G20"/>
    <mergeCell ref="B21:G21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S612"/>
  <sheetViews>
    <sheetView tabSelected="1" view="pageBreakPreview" zoomScaleSheetLayoutView="100" zoomScalePageLayoutView="0" workbookViewId="0" topLeftCell="A36">
      <selection activeCell="A601" sqref="A601:P602"/>
    </sheetView>
  </sheetViews>
  <sheetFormatPr defaultColWidth="9.00390625" defaultRowHeight="12.75"/>
  <cols>
    <col min="1" max="1" width="10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3.375" style="1" customWidth="1"/>
    <col min="10" max="11" width="9.125" style="1" customWidth="1"/>
    <col min="12" max="12" width="13.375" style="1" customWidth="1"/>
    <col min="13" max="13" width="13.25390625" style="1" customWidth="1"/>
    <col min="14" max="14" width="12.75390625" style="1" customWidth="1"/>
    <col min="15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24.75" customHeight="1">
      <c r="A4" s="238" t="str">
        <f>Заполнить!$B$3</f>
        <v>Сектор освіти, культури, молоді та спорту Баришівської районної державної адміністрації</v>
      </c>
      <c r="B4" s="238"/>
      <c r="C4" s="238"/>
      <c r="D4" s="238"/>
      <c r="K4" s="24" t="s">
        <v>46</v>
      </c>
      <c r="L4" s="23"/>
    </row>
    <row r="5" spans="1:12" ht="15" customHeight="1">
      <c r="A5" s="239" t="s">
        <v>47</v>
      </c>
      <c r="B5" s="239"/>
      <c r="C5" s="239"/>
      <c r="D5" s="239"/>
      <c r="K5" s="13" t="s">
        <v>98</v>
      </c>
      <c r="L5" s="23"/>
    </row>
    <row r="6" ht="15" customHeight="1">
      <c r="L6" s="23"/>
    </row>
    <row r="7" spans="1:16" ht="20.25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ht="15.75">
      <c r="A8" s="233" t="s">
        <v>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5.75">
      <c r="A9" s="243" t="str">
        <f>Заполнить!$B$6</f>
        <v>«27» серпня 2020 р.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10" ht="12.75"/>
    <row r="11" spans="1:16" ht="15.75">
      <c r="A11" s="230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«27» серпня 2020 р. рішення  Баришівської районної ради №1063-57-07  виконано знімання фактичних залишків 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5.75">
      <c r="A12" s="230" t="s">
        <v>426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31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s="30" customFormat="1" ht="12.75">
      <c r="A14" s="239" t="s">
        <v>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s="30" customFormat="1" ht="15.75">
      <c r="A15" s="247" t="s">
        <v>588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1:16" s="30" customFormat="1" ht="15.75">
      <c r="A16" s="94"/>
      <c r="B16" s="249" t="s">
        <v>269</v>
      </c>
      <c r="C16" s="249"/>
      <c r="D16" s="24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44" t="str">
        <f>CONCATENATE("станом на ",Заполнить!$B$7)</f>
        <v>станом на «27»серпня 2020 р.</v>
      </c>
      <c r="B17" s="244"/>
      <c r="C17" s="244"/>
      <c r="D17" s="244"/>
    </row>
    <row r="18" ht="12.75"/>
    <row r="19" spans="1:16" ht="13.5" customHeight="1">
      <c r="A19" s="245" t="s">
        <v>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</row>
    <row r="20" spans="1:16" ht="12.75">
      <c r="A20" s="246" t="s">
        <v>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</row>
    <row r="21" spans="1:16" ht="18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16" ht="12.75" hidden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48" t="s">
        <v>6</v>
      </c>
      <c r="B23" s="248"/>
      <c r="C23" s="240" t="s">
        <v>572</v>
      </c>
      <c r="D23" s="240"/>
      <c r="E23" s="240"/>
      <c r="F23" s="26"/>
      <c r="G23" s="73"/>
      <c r="H23" s="26"/>
      <c r="I23" s="240" t="s">
        <v>573</v>
      </c>
      <c r="J23" s="240"/>
      <c r="K23" s="24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 hidden="1">
      <c r="B26" s="80" t="s">
        <v>49</v>
      </c>
      <c r="C26" s="29" t="str">
        <f>CONCATENATE("розпочата ",Заполнить!$B$8)</f>
        <v>розпочата «27» серпня 2020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 hidden="1">
      <c r="A27" s="26"/>
      <c r="B27" s="26"/>
      <c r="C27" s="4" t="str">
        <f>CONCATENATE("закінчена ",Заполнить!$B$9)</f>
        <v>закінчена «27»  серпня 2020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32" t="s">
        <v>42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</row>
    <row r="32" ht="12.75" hidden="1">
      <c r="A32" s="15" t="s">
        <v>43</v>
      </c>
    </row>
    <row r="33" ht="9" customHeight="1"/>
    <row r="34" ht="12.75" hidden="1"/>
    <row r="35" spans="1:9" ht="15" customHeight="1">
      <c r="A35" s="231" t="s">
        <v>44</v>
      </c>
      <c r="B35" s="231"/>
      <c r="C35" s="231"/>
      <c r="D35" s="7"/>
      <c r="E35" s="7"/>
      <c r="F35" s="7"/>
      <c r="G35" s="7"/>
      <c r="H35" s="7"/>
      <c r="I35" s="7"/>
    </row>
    <row r="36" spans="1:17" ht="12.75">
      <c r="A36" s="228" t="s">
        <v>23</v>
      </c>
      <c r="B36" s="228" t="s">
        <v>24</v>
      </c>
      <c r="C36" s="228" t="s">
        <v>25</v>
      </c>
      <c r="D36" s="228" t="s">
        <v>10</v>
      </c>
      <c r="E36" s="228"/>
      <c r="F36" s="228"/>
      <c r="G36" s="228" t="s">
        <v>11</v>
      </c>
      <c r="H36" s="228" t="s">
        <v>12</v>
      </c>
      <c r="I36" s="228"/>
      <c r="J36" s="228" t="s">
        <v>34</v>
      </c>
      <c r="K36" s="228" t="s">
        <v>36</v>
      </c>
      <c r="L36" s="228"/>
      <c r="M36" s="228"/>
      <c r="N36" s="228"/>
      <c r="O36" s="228"/>
      <c r="P36" s="228" t="s">
        <v>13</v>
      </c>
      <c r="Q36" s="234"/>
    </row>
    <row r="37" spans="1:17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34"/>
    </row>
    <row r="38" spans="1:17" ht="12.75">
      <c r="A38" s="228"/>
      <c r="B38" s="228"/>
      <c r="C38" s="228"/>
      <c r="D38" s="229" t="s">
        <v>26</v>
      </c>
      <c r="E38" s="229" t="s">
        <v>14</v>
      </c>
      <c r="F38" s="229" t="s">
        <v>15</v>
      </c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9"/>
    </row>
    <row r="39" spans="1:17" ht="61.5" customHeight="1">
      <c r="A39" s="228"/>
      <c r="B39" s="228"/>
      <c r="C39" s="228"/>
      <c r="D39" s="229"/>
      <c r="E39" s="229"/>
      <c r="F39" s="229"/>
      <c r="G39" s="228"/>
      <c r="H39" s="229" t="s">
        <v>16</v>
      </c>
      <c r="I39" s="229" t="s">
        <v>17</v>
      </c>
      <c r="J39" s="228"/>
      <c r="K39" s="229" t="s">
        <v>16</v>
      </c>
      <c r="L39" s="229" t="s">
        <v>18</v>
      </c>
      <c r="M39" s="229" t="s">
        <v>27</v>
      </c>
      <c r="N39" s="229" t="s">
        <v>19</v>
      </c>
      <c r="O39" s="229" t="s">
        <v>20</v>
      </c>
      <c r="P39" s="228"/>
      <c r="Q39" s="234"/>
    </row>
    <row r="40" spans="1:17" ht="12.75">
      <c r="A40" s="228"/>
      <c r="B40" s="228"/>
      <c r="C40" s="228"/>
      <c r="D40" s="229"/>
      <c r="E40" s="229"/>
      <c r="F40" s="229"/>
      <c r="G40" s="228"/>
      <c r="H40" s="229"/>
      <c r="I40" s="229"/>
      <c r="J40" s="228"/>
      <c r="K40" s="229"/>
      <c r="L40" s="229"/>
      <c r="M40" s="229"/>
      <c r="N40" s="229"/>
      <c r="O40" s="229"/>
      <c r="P40" s="228"/>
      <c r="Q40" s="2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 hidden="1">
      <c r="A42" s="10"/>
      <c r="B42" s="12"/>
      <c r="C42" s="199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 hidden="1">
      <c r="A43" s="10"/>
      <c r="B43" s="190"/>
      <c r="C43" s="199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1</v>
      </c>
      <c r="B44" s="190" t="s">
        <v>545</v>
      </c>
      <c r="C44" s="199" t="s">
        <v>547</v>
      </c>
      <c r="D44" s="12">
        <v>10510004</v>
      </c>
      <c r="E44" s="12"/>
      <c r="F44" s="12"/>
      <c r="G44" s="12" t="s">
        <v>535</v>
      </c>
      <c r="H44" s="18">
        <v>1</v>
      </c>
      <c r="I44" s="20">
        <v>38500</v>
      </c>
      <c r="J44" s="12"/>
      <c r="K44" s="18">
        <v>1</v>
      </c>
      <c r="L44" s="20">
        <v>38500</v>
      </c>
      <c r="M44" s="20">
        <v>38500</v>
      </c>
      <c r="N44" s="20">
        <f aca="true" t="shared" si="0" ref="N44:N52">+L44-M44</f>
        <v>0</v>
      </c>
      <c r="O44" s="18"/>
      <c r="P44" s="12"/>
      <c r="Q44" s="9"/>
    </row>
    <row r="45" spans="1:17" ht="12.75">
      <c r="A45" s="10">
        <v>2</v>
      </c>
      <c r="B45" s="190" t="s">
        <v>548</v>
      </c>
      <c r="C45" s="199" t="s">
        <v>549</v>
      </c>
      <c r="D45" s="12">
        <v>10510006</v>
      </c>
      <c r="E45" s="12"/>
      <c r="F45" s="12"/>
      <c r="G45" s="12" t="s">
        <v>535</v>
      </c>
      <c r="H45" s="18">
        <v>1</v>
      </c>
      <c r="I45" s="20">
        <v>170500</v>
      </c>
      <c r="J45" s="12"/>
      <c r="K45" s="18">
        <v>1</v>
      </c>
      <c r="L45" s="20">
        <v>170500</v>
      </c>
      <c r="M45" s="20">
        <v>170500</v>
      </c>
      <c r="N45" s="20">
        <f t="shared" si="0"/>
        <v>0</v>
      </c>
      <c r="O45" s="18"/>
      <c r="P45" s="12"/>
      <c r="Q45" s="9"/>
    </row>
    <row r="46" spans="1:17" ht="25.5">
      <c r="A46" s="10">
        <v>3</v>
      </c>
      <c r="B46" s="193" t="s">
        <v>550</v>
      </c>
      <c r="C46" s="199" t="s">
        <v>551</v>
      </c>
      <c r="D46" s="12">
        <v>10510007</v>
      </c>
      <c r="E46" s="12"/>
      <c r="F46" s="12"/>
      <c r="G46" s="12" t="s">
        <v>535</v>
      </c>
      <c r="H46" s="18">
        <v>1</v>
      </c>
      <c r="I46" s="20">
        <v>177500</v>
      </c>
      <c r="J46" s="12"/>
      <c r="K46" s="18">
        <v>1</v>
      </c>
      <c r="L46" s="20">
        <v>177500</v>
      </c>
      <c r="M46" s="20">
        <v>177500</v>
      </c>
      <c r="N46" s="20">
        <f t="shared" si="0"/>
        <v>0</v>
      </c>
      <c r="O46" s="18"/>
      <c r="P46" s="12"/>
      <c r="Q46" s="9"/>
    </row>
    <row r="47" spans="1:17" ht="12.75">
      <c r="A47" s="10">
        <v>4</v>
      </c>
      <c r="B47" s="190" t="s">
        <v>552</v>
      </c>
      <c r="C47" s="199" t="s">
        <v>553</v>
      </c>
      <c r="D47" s="12">
        <v>10510008</v>
      </c>
      <c r="E47" s="12"/>
      <c r="F47" s="12"/>
      <c r="G47" s="12" t="s">
        <v>535</v>
      </c>
      <c r="H47" s="18">
        <v>1</v>
      </c>
      <c r="I47" s="20">
        <v>58333</v>
      </c>
      <c r="J47" s="12"/>
      <c r="K47" s="18">
        <v>1</v>
      </c>
      <c r="L47" s="20">
        <v>58333</v>
      </c>
      <c r="M47" s="20">
        <v>49581.56</v>
      </c>
      <c r="N47" s="20">
        <f t="shared" si="0"/>
        <v>8751.440000000002</v>
      </c>
      <c r="O47" s="18"/>
      <c r="P47" s="12"/>
      <c r="Q47" s="9"/>
    </row>
    <row r="48" spans="1:17" ht="12.75">
      <c r="A48" s="10">
        <v>5</v>
      </c>
      <c r="B48" s="190" t="s">
        <v>554</v>
      </c>
      <c r="C48" s="199" t="s">
        <v>546</v>
      </c>
      <c r="D48" s="12">
        <v>10510010</v>
      </c>
      <c r="E48" s="12"/>
      <c r="F48" s="12"/>
      <c r="G48" s="12" t="s">
        <v>535</v>
      </c>
      <c r="H48" s="18">
        <v>1</v>
      </c>
      <c r="I48" s="20">
        <v>244135.83</v>
      </c>
      <c r="J48" s="12"/>
      <c r="K48" s="18">
        <v>1</v>
      </c>
      <c r="L48" s="20">
        <v>244135.83</v>
      </c>
      <c r="M48" s="20">
        <v>244135.83</v>
      </c>
      <c r="N48" s="20">
        <f t="shared" si="0"/>
        <v>0</v>
      </c>
      <c r="O48" s="18"/>
      <c r="P48" s="12"/>
      <c r="Q48" s="9"/>
    </row>
    <row r="49" spans="1:17" ht="26.25" thickBot="1">
      <c r="A49" s="10">
        <v>6</v>
      </c>
      <c r="B49" s="197" t="s">
        <v>555</v>
      </c>
      <c r="C49" s="199" t="s">
        <v>556</v>
      </c>
      <c r="D49" s="12">
        <v>10510012</v>
      </c>
      <c r="E49" s="12"/>
      <c r="F49" s="12"/>
      <c r="G49" s="12" t="s">
        <v>535</v>
      </c>
      <c r="H49" s="18">
        <v>1</v>
      </c>
      <c r="I49" s="20">
        <v>298333</v>
      </c>
      <c r="J49" s="12"/>
      <c r="K49" s="18">
        <v>1</v>
      </c>
      <c r="L49" s="20">
        <v>298333</v>
      </c>
      <c r="M49" s="20">
        <v>253581.5</v>
      </c>
      <c r="N49" s="20">
        <f t="shared" si="0"/>
        <v>44751.5</v>
      </c>
      <c r="O49" s="18"/>
      <c r="P49" s="12"/>
      <c r="Q49" s="9"/>
    </row>
    <row r="50" spans="1:17" ht="24.75" customHeight="1">
      <c r="A50" s="10">
        <v>7</v>
      </c>
      <c r="B50" s="202" t="s">
        <v>557</v>
      </c>
      <c r="C50" s="12">
        <v>2012</v>
      </c>
      <c r="D50" s="12">
        <v>10510013</v>
      </c>
      <c r="E50" s="12"/>
      <c r="F50" s="12"/>
      <c r="G50" s="12" t="s">
        <v>535</v>
      </c>
      <c r="H50" s="18">
        <v>1</v>
      </c>
      <c r="I50" s="20">
        <v>298333</v>
      </c>
      <c r="J50" s="12"/>
      <c r="K50" s="18">
        <v>1</v>
      </c>
      <c r="L50" s="20">
        <v>298333</v>
      </c>
      <c r="M50" s="20">
        <v>253581.5</v>
      </c>
      <c r="N50" s="20">
        <f t="shared" si="0"/>
        <v>44751.5</v>
      </c>
      <c r="O50" s="18"/>
      <c r="P50" s="12"/>
      <c r="Q50" s="9"/>
    </row>
    <row r="51" spans="1:17" ht="13.5" thickBot="1">
      <c r="A51" s="10">
        <v>8</v>
      </c>
      <c r="B51" s="201" t="s">
        <v>558</v>
      </c>
      <c r="C51" s="199" t="s">
        <v>559</v>
      </c>
      <c r="D51" s="12">
        <v>10510014</v>
      </c>
      <c r="E51" s="12"/>
      <c r="F51" s="12"/>
      <c r="G51" s="12" t="s">
        <v>535</v>
      </c>
      <c r="H51" s="18">
        <v>1</v>
      </c>
      <c r="I51" s="20">
        <v>867750</v>
      </c>
      <c r="J51" s="12"/>
      <c r="K51" s="18">
        <v>1</v>
      </c>
      <c r="L51" s="20">
        <v>867750</v>
      </c>
      <c r="M51" s="20">
        <v>390484.5</v>
      </c>
      <c r="N51" s="20">
        <f t="shared" si="0"/>
        <v>477265.5</v>
      </c>
      <c r="O51" s="18"/>
      <c r="P51" s="12"/>
      <c r="Q51" s="9"/>
    </row>
    <row r="52" spans="1:17" ht="12.75">
      <c r="A52" s="10">
        <v>9</v>
      </c>
      <c r="B52" s="189" t="s">
        <v>560</v>
      </c>
      <c r="C52" s="199" t="s">
        <v>540</v>
      </c>
      <c r="D52" s="12">
        <v>10510015</v>
      </c>
      <c r="E52" s="12"/>
      <c r="F52" s="12"/>
      <c r="G52" s="12" t="s">
        <v>535</v>
      </c>
      <c r="H52" s="18">
        <v>1</v>
      </c>
      <c r="I52" s="20">
        <v>1437500</v>
      </c>
      <c r="J52" s="12"/>
      <c r="K52" s="18">
        <v>1</v>
      </c>
      <c r="L52" s="20">
        <v>1437500</v>
      </c>
      <c r="M52" s="20">
        <v>359375</v>
      </c>
      <c r="N52" s="20">
        <f t="shared" si="0"/>
        <v>1078125</v>
      </c>
      <c r="O52" s="18"/>
      <c r="P52" s="12"/>
      <c r="Q52" s="9"/>
    </row>
    <row r="53" spans="1:17" ht="12.75" hidden="1">
      <c r="A53" s="10"/>
      <c r="B53" s="12"/>
      <c r="C53" s="199"/>
      <c r="D53" s="12"/>
      <c r="E53" s="12"/>
      <c r="F53" s="12"/>
      <c r="G53" s="12"/>
      <c r="H53" s="18"/>
      <c r="I53" s="20"/>
      <c r="J53" s="12"/>
      <c r="K53" s="18"/>
      <c r="L53" s="20"/>
      <c r="M53" s="20"/>
      <c r="N53" s="20"/>
      <c r="O53" s="18"/>
      <c r="P53" s="12"/>
      <c r="Q53" s="9"/>
    </row>
    <row r="54" spans="1:17" ht="12.75" hidden="1">
      <c r="A54" s="10">
        <v>25</v>
      </c>
      <c r="B54" s="204"/>
      <c r="C54" s="199"/>
      <c r="D54" s="12"/>
      <c r="E54" s="12"/>
      <c r="F54" s="12"/>
      <c r="G54" s="12"/>
      <c r="H54" s="18"/>
      <c r="I54" s="20"/>
      <c r="J54" s="12"/>
      <c r="K54" s="18"/>
      <c r="L54" s="20"/>
      <c r="M54" s="20"/>
      <c r="N54" s="20"/>
      <c r="O54" s="18"/>
      <c r="P54" s="12"/>
      <c r="Q54" s="9"/>
    </row>
    <row r="55" spans="1:17" ht="12.75" hidden="1">
      <c r="A55" s="10">
        <v>26</v>
      </c>
      <c r="B55" s="204"/>
      <c r="C55" s="199"/>
      <c r="D55" s="12"/>
      <c r="E55" s="12"/>
      <c r="F55" s="12"/>
      <c r="G55" s="12"/>
      <c r="H55" s="18"/>
      <c r="I55" s="20"/>
      <c r="J55" s="12"/>
      <c r="K55" s="18"/>
      <c r="L55" s="20"/>
      <c r="M55" s="20"/>
      <c r="N55" s="20"/>
      <c r="O55" s="18"/>
      <c r="P55" s="12"/>
      <c r="Q55" s="9"/>
    </row>
    <row r="56" spans="1:17" ht="12.75" hidden="1">
      <c r="A56" s="10">
        <v>27</v>
      </c>
      <c r="B56" s="205"/>
      <c r="C56" s="199"/>
      <c r="D56" s="12"/>
      <c r="E56" s="12"/>
      <c r="F56" s="12"/>
      <c r="G56" s="12"/>
      <c r="H56" s="18"/>
      <c r="I56" s="20"/>
      <c r="J56" s="12"/>
      <c r="K56" s="18"/>
      <c r="L56" s="20"/>
      <c r="M56" s="20"/>
      <c r="N56" s="20"/>
      <c r="O56" s="18"/>
      <c r="P56" s="12"/>
      <c r="Q56" s="9"/>
    </row>
    <row r="57" spans="1:17" ht="12.75" hidden="1">
      <c r="A57" s="10">
        <v>28</v>
      </c>
      <c r="B57" s="204"/>
      <c r="C57" s="194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 hidden="1">
      <c r="A58" s="10">
        <v>29</v>
      </c>
      <c r="B58" s="204"/>
      <c r="C58" s="194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/>
      <c r="B59" s="12"/>
      <c r="C59" s="194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 hidden="1">
      <c r="A60" s="10"/>
      <c r="B60" s="193"/>
      <c r="C60" s="194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 hidden="1">
      <c r="A61" s="10"/>
      <c r="B61" s="191"/>
      <c r="C61" s="194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 hidden="1">
      <c r="A62" s="10"/>
      <c r="B62" s="12"/>
      <c r="C62" s="194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 hidden="1">
      <c r="A63" s="10"/>
      <c r="B63" s="12"/>
      <c r="C63" s="194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 hidden="1">
      <c r="A64" s="10"/>
      <c r="B64" s="12"/>
      <c r="C64" s="194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 hidden="1">
      <c r="A65" s="10"/>
      <c r="B65" s="12"/>
      <c r="C65" s="199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 hidden="1">
      <c r="A66" s="10"/>
      <c r="B66" s="185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 hidden="1">
      <c r="A67" s="10"/>
      <c r="B67" s="185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 hidden="1">
      <c r="A68" s="10"/>
      <c r="B68" s="185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 hidden="1">
      <c r="A69" s="10"/>
      <c r="B69" s="185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 hidden="1">
      <c r="A70" s="10"/>
      <c r="B70" s="187"/>
      <c r="C70" s="186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 hidden="1">
      <c r="A71" s="10"/>
      <c r="B71" s="185"/>
      <c r="C71" s="186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 hidden="1">
      <c r="A72" s="10"/>
      <c r="B72" s="185"/>
      <c r="C72" s="186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 hidden="1">
      <c r="A73" s="10"/>
      <c r="B73" s="188"/>
      <c r="C73" s="186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 hidden="1">
      <c r="A74" s="10"/>
      <c r="B74" s="184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 hidden="1">
      <c r="A75" s="10"/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 hidden="1">
      <c r="A76" s="10"/>
      <c r="B76" s="185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 hidden="1">
      <c r="A77" s="10"/>
      <c r="B77" s="184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 hidden="1">
      <c r="A78" s="10"/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225" t="s">
        <v>465</v>
      </c>
      <c r="B79" s="225"/>
      <c r="C79" s="225"/>
      <c r="D79" s="225"/>
      <c r="E79" s="225"/>
      <c r="F79" s="225"/>
      <c r="G79" s="226"/>
      <c r="H79" s="157">
        <f>SUM(H42:H78)</f>
        <v>9</v>
      </c>
      <c r="I79" s="21">
        <f>SUM(I42:I78)</f>
        <v>3590884.83</v>
      </c>
      <c r="J79" s="154"/>
      <c r="K79" s="19">
        <f>SUM(K42:K78)</f>
        <v>9</v>
      </c>
      <c r="L79" s="21">
        <f>SUM(L42:L78)</f>
        <v>3590884.83</v>
      </c>
      <c r="M79" s="21">
        <f>SUM(M42:M78)</f>
        <v>1937239.8900000001</v>
      </c>
      <c r="N79" s="21">
        <f>SUM(N42:N78)</f>
        <v>1653644.94</v>
      </c>
      <c r="O79" s="155"/>
      <c r="P79" s="122"/>
      <c r="Q79" s="9"/>
    </row>
    <row r="80" spans="2:17" ht="12.75">
      <c r="B80" s="122"/>
      <c r="C80" s="122"/>
      <c r="D80" s="122"/>
      <c r="E80" s="122"/>
      <c r="F80" s="122"/>
      <c r="G80" s="135"/>
      <c r="H80" s="155"/>
      <c r="I80" s="156"/>
      <c r="J80" s="154"/>
      <c r="K80" s="155"/>
      <c r="L80" s="156"/>
      <c r="M80" s="156"/>
      <c r="N80" s="156"/>
      <c r="O80" s="155"/>
      <c r="P80" s="122"/>
      <c r="Q80" s="9"/>
    </row>
    <row r="81" spans="2:17" ht="12.75">
      <c r="B81" s="132"/>
      <c r="C81" s="132"/>
      <c r="E81" s="122"/>
      <c r="G81" s="135"/>
      <c r="H81" s="155"/>
      <c r="I81" s="156"/>
      <c r="J81" s="154"/>
      <c r="K81" s="155"/>
      <c r="L81" s="156"/>
      <c r="M81" s="156"/>
      <c r="N81" s="156"/>
      <c r="O81" s="155"/>
      <c r="P81" s="122"/>
      <c r="Q81" s="9"/>
    </row>
    <row r="82" spans="1:17" ht="12.75" hidden="1">
      <c r="A82" s="228" t="s">
        <v>23</v>
      </c>
      <c r="B82" s="228" t="s">
        <v>24</v>
      </c>
      <c r="C82" s="228" t="s">
        <v>25</v>
      </c>
      <c r="D82" s="228" t="s">
        <v>10</v>
      </c>
      <c r="E82" s="228"/>
      <c r="F82" s="228"/>
      <c r="G82" s="228" t="s">
        <v>11</v>
      </c>
      <c r="H82" s="228" t="s">
        <v>12</v>
      </c>
      <c r="I82" s="228"/>
      <c r="J82" s="228" t="s">
        <v>34</v>
      </c>
      <c r="K82" s="228" t="s">
        <v>36</v>
      </c>
      <c r="L82" s="228"/>
      <c r="M82" s="228"/>
      <c r="N82" s="228"/>
      <c r="O82" s="228"/>
      <c r="P82" s="228" t="s">
        <v>13</v>
      </c>
      <c r="Q82" s="9"/>
    </row>
    <row r="83" spans="1:17" ht="12.75" hidden="1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9"/>
    </row>
    <row r="84" spans="1:17" ht="12.75" hidden="1">
      <c r="A84" s="228"/>
      <c r="B84" s="228"/>
      <c r="C84" s="228"/>
      <c r="D84" s="229" t="s">
        <v>26</v>
      </c>
      <c r="E84" s="229" t="s">
        <v>14</v>
      </c>
      <c r="F84" s="229" t="s">
        <v>15</v>
      </c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9"/>
    </row>
    <row r="85" spans="1:17" ht="22.5" customHeight="1" hidden="1">
      <c r="A85" s="228"/>
      <c r="B85" s="228"/>
      <c r="C85" s="228"/>
      <c r="D85" s="229"/>
      <c r="E85" s="229"/>
      <c r="F85" s="229"/>
      <c r="G85" s="228"/>
      <c r="H85" s="229" t="s">
        <v>16</v>
      </c>
      <c r="I85" s="229" t="s">
        <v>17</v>
      </c>
      <c r="J85" s="228"/>
      <c r="K85" s="229" t="s">
        <v>16</v>
      </c>
      <c r="L85" s="229" t="s">
        <v>18</v>
      </c>
      <c r="M85" s="229" t="s">
        <v>27</v>
      </c>
      <c r="N85" s="229" t="s">
        <v>19</v>
      </c>
      <c r="O85" s="229" t="s">
        <v>20</v>
      </c>
      <c r="P85" s="228"/>
      <c r="Q85" s="9"/>
    </row>
    <row r="86" spans="1:17" ht="45" customHeight="1" hidden="1">
      <c r="A86" s="228"/>
      <c r="B86" s="228"/>
      <c r="C86" s="228"/>
      <c r="D86" s="229"/>
      <c r="E86" s="229"/>
      <c r="F86" s="229"/>
      <c r="G86" s="228"/>
      <c r="H86" s="229"/>
      <c r="I86" s="229"/>
      <c r="J86" s="228"/>
      <c r="K86" s="229"/>
      <c r="L86" s="229"/>
      <c r="M86" s="229"/>
      <c r="N86" s="229"/>
      <c r="O86" s="229"/>
      <c r="P86" s="228"/>
      <c r="Q86" s="9"/>
    </row>
    <row r="87" spans="1:17" ht="12.75" hidden="1">
      <c r="A87" s="11">
        <v>1</v>
      </c>
      <c r="B87" s="11">
        <v>2</v>
      </c>
      <c r="C87" s="11">
        <v>3</v>
      </c>
      <c r="D87" s="11">
        <v>4</v>
      </c>
      <c r="E87" s="11">
        <v>5</v>
      </c>
      <c r="F87" s="11">
        <v>6</v>
      </c>
      <c r="G87" s="11">
        <v>7</v>
      </c>
      <c r="H87" s="11">
        <v>8</v>
      </c>
      <c r="I87" s="11">
        <v>9</v>
      </c>
      <c r="J87" s="11">
        <v>10</v>
      </c>
      <c r="K87" s="11">
        <v>11</v>
      </c>
      <c r="L87" s="11">
        <v>12</v>
      </c>
      <c r="M87" s="11">
        <v>13</v>
      </c>
      <c r="N87" s="11">
        <v>14</v>
      </c>
      <c r="O87" s="11">
        <v>15</v>
      </c>
      <c r="P87" s="11">
        <v>16</v>
      </c>
      <c r="Q87" s="9"/>
    </row>
    <row r="88" spans="1:17" ht="12.75" hidden="1">
      <c r="A88" s="10"/>
      <c r="B88" s="185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 hidden="1">
      <c r="A89" s="10"/>
      <c r="B89" s="190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 hidden="1">
      <c r="A90" s="10"/>
      <c r="B90" s="189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 hidden="1">
      <c r="A91" s="10"/>
      <c r="B91" s="12"/>
      <c r="C91" s="199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 hidden="1">
      <c r="A92" s="10"/>
      <c r="B92" s="193"/>
      <c r="C92" s="199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 hidden="1">
      <c r="A93" s="10"/>
      <c r="B93" s="192"/>
      <c r="C93" s="199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 hidden="1">
      <c r="A94" s="10"/>
      <c r="B94" s="191"/>
      <c r="C94" s="199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 hidden="1">
      <c r="A95" s="10"/>
      <c r="B95" s="12"/>
      <c r="C95" s="199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 hidden="1">
      <c r="A96" s="10"/>
      <c r="B96" s="12"/>
      <c r="C96" s="199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 hidden="1">
      <c r="A97" s="10"/>
      <c r="B97" s="12"/>
      <c r="C97" s="199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 hidden="1">
      <c r="A98" s="10"/>
      <c r="B98" s="12"/>
      <c r="C98" s="199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 hidden="1">
      <c r="A99" s="10"/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 hidden="1">
      <c r="A100" s="10"/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 hidden="1">
      <c r="A101" s="10"/>
      <c r="B101" s="12"/>
      <c r="C101" s="12"/>
      <c r="D101" s="12"/>
      <c r="E101" s="12"/>
      <c r="F101" s="12"/>
      <c r="G101" s="12"/>
      <c r="H101" s="18"/>
      <c r="I101" s="20"/>
      <c r="J101" s="12"/>
      <c r="K101" s="18"/>
      <c r="L101" s="20"/>
      <c r="M101" s="20"/>
      <c r="N101" s="20"/>
      <c r="O101" s="18"/>
      <c r="P101" s="12"/>
      <c r="Q101" s="9"/>
    </row>
    <row r="102" spans="1:17" ht="12.75" hidden="1">
      <c r="A102" s="10"/>
      <c r="B102" s="12"/>
      <c r="C102" s="12"/>
      <c r="D102" s="12"/>
      <c r="E102" s="12"/>
      <c r="F102" s="12"/>
      <c r="G102" s="12"/>
      <c r="H102" s="18"/>
      <c r="I102" s="20"/>
      <c r="J102" s="12"/>
      <c r="K102" s="18"/>
      <c r="L102" s="20"/>
      <c r="M102" s="20"/>
      <c r="N102" s="20"/>
      <c r="O102" s="18"/>
      <c r="P102" s="12"/>
      <c r="Q102" s="9"/>
    </row>
    <row r="103" spans="1:17" ht="12.75" hidden="1">
      <c r="A103" s="10"/>
      <c r="B103" s="12"/>
      <c r="C103" s="12"/>
      <c r="D103" s="12"/>
      <c r="E103" s="12"/>
      <c r="F103" s="12"/>
      <c r="G103" s="12"/>
      <c r="H103" s="18"/>
      <c r="I103" s="20"/>
      <c r="J103" s="12"/>
      <c r="K103" s="18"/>
      <c r="L103" s="20"/>
      <c r="M103" s="20"/>
      <c r="N103" s="20"/>
      <c r="O103" s="18"/>
      <c r="P103" s="12"/>
      <c r="Q103" s="9"/>
    </row>
    <row r="104" spans="1:17" ht="12.75" hidden="1">
      <c r="A104" s="10"/>
      <c r="B104" s="12"/>
      <c r="C104" s="12"/>
      <c r="D104" s="12"/>
      <c r="E104" s="12"/>
      <c r="F104" s="12"/>
      <c r="G104" s="12"/>
      <c r="H104" s="18"/>
      <c r="I104" s="20"/>
      <c r="J104" s="12"/>
      <c r="K104" s="18"/>
      <c r="L104" s="20"/>
      <c r="M104" s="20"/>
      <c r="N104" s="20"/>
      <c r="O104" s="18"/>
      <c r="P104" s="12"/>
      <c r="Q104" s="9"/>
    </row>
    <row r="105" spans="1:17" ht="12.75" hidden="1">
      <c r="A105" s="10"/>
      <c r="B105" s="12"/>
      <c r="C105" s="12"/>
      <c r="D105" s="12"/>
      <c r="E105" s="12"/>
      <c r="F105" s="12"/>
      <c r="G105" s="12"/>
      <c r="H105" s="18"/>
      <c r="I105" s="20"/>
      <c r="J105" s="12"/>
      <c r="K105" s="18"/>
      <c r="L105" s="20"/>
      <c r="M105" s="20"/>
      <c r="N105" s="20"/>
      <c r="O105" s="18"/>
      <c r="P105" s="12"/>
      <c r="Q105" s="9"/>
    </row>
    <row r="106" spans="1:17" ht="12.75" hidden="1">
      <c r="A106" s="10"/>
      <c r="B106" s="12"/>
      <c r="C106" s="12"/>
      <c r="D106" s="12"/>
      <c r="E106" s="12"/>
      <c r="F106" s="12"/>
      <c r="G106" s="12"/>
      <c r="H106" s="18"/>
      <c r="I106" s="20"/>
      <c r="J106" s="12"/>
      <c r="K106" s="18"/>
      <c r="L106" s="20"/>
      <c r="M106" s="20"/>
      <c r="N106" s="20"/>
      <c r="O106" s="18"/>
      <c r="P106" s="12"/>
      <c r="Q106" s="9"/>
    </row>
    <row r="107" spans="1:17" ht="12.75" hidden="1">
      <c r="A107" s="10"/>
      <c r="B107" s="12"/>
      <c r="C107" s="12"/>
      <c r="D107" s="12"/>
      <c r="E107" s="12"/>
      <c r="F107" s="12"/>
      <c r="G107" s="12"/>
      <c r="H107" s="18"/>
      <c r="I107" s="20"/>
      <c r="J107" s="12"/>
      <c r="K107" s="18"/>
      <c r="L107" s="20"/>
      <c r="M107" s="20"/>
      <c r="N107" s="20"/>
      <c r="O107" s="18"/>
      <c r="P107" s="12"/>
      <c r="Q107" s="9"/>
    </row>
    <row r="108" spans="1:17" ht="12.75" hidden="1">
      <c r="A108" s="10"/>
      <c r="B108" s="12"/>
      <c r="C108" s="12"/>
      <c r="D108" s="12"/>
      <c r="E108" s="12"/>
      <c r="F108" s="12"/>
      <c r="G108" s="12"/>
      <c r="H108" s="18"/>
      <c r="I108" s="20"/>
      <c r="J108" s="12"/>
      <c r="K108" s="18"/>
      <c r="L108" s="20"/>
      <c r="M108" s="20"/>
      <c r="N108" s="20"/>
      <c r="O108" s="18"/>
      <c r="P108" s="12"/>
      <c r="Q108" s="9"/>
    </row>
    <row r="109" spans="1:17" ht="12.75" hidden="1">
      <c r="A109" s="10"/>
      <c r="B109" s="12"/>
      <c r="C109" s="12"/>
      <c r="D109" s="12"/>
      <c r="E109" s="12"/>
      <c r="F109" s="12"/>
      <c r="G109" s="12"/>
      <c r="H109" s="18"/>
      <c r="I109" s="20"/>
      <c r="J109" s="12"/>
      <c r="K109" s="18"/>
      <c r="L109" s="20"/>
      <c r="M109" s="20"/>
      <c r="N109" s="20"/>
      <c r="O109" s="18"/>
      <c r="P109" s="12"/>
      <c r="Q109" s="9"/>
    </row>
    <row r="110" spans="1:17" ht="12.75" hidden="1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 hidden="1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 hidden="1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 hidden="1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 hidden="1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 hidden="1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 hidden="1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 hidden="1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 hidden="1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 hidden="1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 hidden="1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 hidden="1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 hidden="1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 hidden="1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 hidden="1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 hidden="1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 hidden="1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 hidden="1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 hidden="1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 hidden="1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 hidden="1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 hidden="1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 hidden="1">
      <c r="A132" s="225" t="s">
        <v>465</v>
      </c>
      <c r="B132" s="225"/>
      <c r="C132" s="225"/>
      <c r="D132" s="225"/>
      <c r="E132" s="225"/>
      <c r="F132" s="225"/>
      <c r="G132" s="226"/>
      <c r="H132" s="157">
        <f>SUM(H88:H131)</f>
        <v>0</v>
      </c>
      <c r="I132" s="21">
        <f>SUM(I88:I131)</f>
        <v>0</v>
      </c>
      <c r="J132" s="154"/>
      <c r="K132" s="19">
        <f>SUM(K88:K131)</f>
        <v>0</v>
      </c>
      <c r="L132" s="21">
        <f>SUM(L88:L131)</f>
        <v>0</v>
      </c>
      <c r="M132" s="21">
        <f>SUM(M88:M131)</f>
        <v>0</v>
      </c>
      <c r="N132" s="21">
        <f>SUM(N88:N131)</f>
        <v>0</v>
      </c>
      <c r="O132" s="155"/>
      <c r="P132" s="122"/>
      <c r="Q132" s="9"/>
    </row>
    <row r="133" spans="1:17" ht="12.75" hidden="1">
      <c r="A133" s="1" t="e">
        <f>CONCATENATE("Число порядкових номерів на сторінці: ",ЧислоПрописом(COUNTA(A88:A131))," (з ",A88," по ",A131,")")</f>
        <v>#NAME?</v>
      </c>
      <c r="B133" s="122"/>
      <c r="C133" s="122"/>
      <c r="D133" s="122"/>
      <c r="E133" s="122"/>
      <c r="F133" s="122"/>
      <c r="G133" s="135" t="e">
        <f>CONCATENATE("Загальна кількість у натуральних вимірах фактично на сторінці: ",ЧислоПрописом(H132))</f>
        <v>#NAME?</v>
      </c>
      <c r="H133" s="155"/>
      <c r="I133" s="156"/>
      <c r="J133" s="154"/>
      <c r="K133" s="155"/>
      <c r="L133" s="156"/>
      <c r="M133" s="156"/>
      <c r="N133" s="156"/>
      <c r="O133" s="155"/>
      <c r="P133" s="122"/>
      <c r="Q133" s="9"/>
    </row>
    <row r="134" spans="2:17" ht="12.75" hidden="1">
      <c r="B134" s="132"/>
      <c r="C134" s="132"/>
      <c r="E134" s="122"/>
      <c r="G134" s="135" t="e">
        <f>CONCATENATE("Загальна кількість у натуральних вимірах за даними бухобліку на сторінці: ",ЧислоПрописом(K132))</f>
        <v>#NAME?</v>
      </c>
      <c r="H134" s="155"/>
      <c r="I134" s="156"/>
      <c r="J134" s="154"/>
      <c r="K134" s="155"/>
      <c r="L134" s="156"/>
      <c r="M134" s="156"/>
      <c r="N134" s="156"/>
      <c r="O134" s="155"/>
      <c r="P134" s="122"/>
      <c r="Q134" s="9"/>
    </row>
    <row r="135" spans="1:17" ht="12.75" hidden="1">
      <c r="A135" s="228" t="s">
        <v>23</v>
      </c>
      <c r="B135" s="228" t="s">
        <v>24</v>
      </c>
      <c r="C135" s="228" t="s">
        <v>25</v>
      </c>
      <c r="D135" s="228" t="s">
        <v>10</v>
      </c>
      <c r="E135" s="228"/>
      <c r="F135" s="228"/>
      <c r="G135" s="228" t="s">
        <v>11</v>
      </c>
      <c r="H135" s="228" t="s">
        <v>12</v>
      </c>
      <c r="I135" s="228"/>
      <c r="J135" s="228" t="s">
        <v>34</v>
      </c>
      <c r="K135" s="228" t="s">
        <v>36</v>
      </c>
      <c r="L135" s="228"/>
      <c r="M135" s="228"/>
      <c r="N135" s="228"/>
      <c r="O135" s="228"/>
      <c r="P135" s="228" t="s">
        <v>13</v>
      </c>
      <c r="Q135" s="9"/>
    </row>
    <row r="136" spans="1:17" ht="12.75" hidden="1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9"/>
    </row>
    <row r="137" spans="1:17" ht="12.75" hidden="1">
      <c r="A137" s="228"/>
      <c r="B137" s="228"/>
      <c r="C137" s="228"/>
      <c r="D137" s="229" t="s">
        <v>26</v>
      </c>
      <c r="E137" s="229" t="s">
        <v>14</v>
      </c>
      <c r="F137" s="229" t="s">
        <v>15</v>
      </c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9"/>
    </row>
    <row r="138" spans="1:17" ht="12.75" hidden="1">
      <c r="A138" s="228"/>
      <c r="B138" s="228"/>
      <c r="C138" s="228"/>
      <c r="D138" s="229"/>
      <c r="E138" s="229"/>
      <c r="F138" s="229"/>
      <c r="G138" s="228"/>
      <c r="H138" s="229" t="s">
        <v>16</v>
      </c>
      <c r="I138" s="229" t="s">
        <v>17</v>
      </c>
      <c r="J138" s="228"/>
      <c r="K138" s="229" t="s">
        <v>16</v>
      </c>
      <c r="L138" s="229" t="s">
        <v>18</v>
      </c>
      <c r="M138" s="229" t="s">
        <v>27</v>
      </c>
      <c r="N138" s="229" t="s">
        <v>19</v>
      </c>
      <c r="O138" s="229" t="s">
        <v>20</v>
      </c>
      <c r="P138" s="228"/>
      <c r="Q138" s="9"/>
    </row>
    <row r="139" spans="1:17" ht="51" customHeight="1" hidden="1">
      <c r="A139" s="228"/>
      <c r="B139" s="228"/>
      <c r="C139" s="228"/>
      <c r="D139" s="229"/>
      <c r="E139" s="229"/>
      <c r="F139" s="229"/>
      <c r="G139" s="228"/>
      <c r="H139" s="229"/>
      <c r="I139" s="229"/>
      <c r="J139" s="228"/>
      <c r="K139" s="229"/>
      <c r="L139" s="229"/>
      <c r="M139" s="229"/>
      <c r="N139" s="229"/>
      <c r="O139" s="229"/>
      <c r="P139" s="228"/>
      <c r="Q139" s="9"/>
    </row>
    <row r="140" spans="1:17" ht="12.75" hidden="1">
      <c r="A140" s="11">
        <v>1</v>
      </c>
      <c r="B140" s="11">
        <v>2</v>
      </c>
      <c r="C140" s="11">
        <v>3</v>
      </c>
      <c r="D140" s="11">
        <v>4</v>
      </c>
      <c r="E140" s="11">
        <v>5</v>
      </c>
      <c r="F140" s="11">
        <v>6</v>
      </c>
      <c r="G140" s="11">
        <v>7</v>
      </c>
      <c r="H140" s="11">
        <v>8</v>
      </c>
      <c r="I140" s="11">
        <v>9</v>
      </c>
      <c r="J140" s="11">
        <v>10</v>
      </c>
      <c r="K140" s="11">
        <v>11</v>
      </c>
      <c r="L140" s="11">
        <v>12</v>
      </c>
      <c r="M140" s="11">
        <v>13</v>
      </c>
      <c r="N140" s="11">
        <v>14</v>
      </c>
      <c r="O140" s="11">
        <v>15</v>
      </c>
      <c r="P140" s="11">
        <v>16</v>
      </c>
      <c r="Q140" s="9"/>
    </row>
    <row r="141" spans="1:17" ht="12.75" hidden="1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 hidden="1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 hidden="1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 hidden="1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 hidden="1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 hidden="1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 hidden="1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 hidden="1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 hidden="1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 hidden="1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 hidden="1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 hidden="1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 hidden="1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 hidden="1">
      <c r="A154" s="10"/>
      <c r="B154" s="12"/>
      <c r="C154" s="12"/>
      <c r="D154" s="12"/>
      <c r="E154" s="12"/>
      <c r="F154" s="12"/>
      <c r="G154" s="12"/>
      <c r="H154" s="18"/>
      <c r="I154" s="20"/>
      <c r="J154" s="12"/>
      <c r="K154" s="18"/>
      <c r="L154" s="20"/>
      <c r="M154" s="20"/>
      <c r="N154" s="20"/>
      <c r="O154" s="18"/>
      <c r="P154" s="12"/>
      <c r="Q154" s="9"/>
    </row>
    <row r="155" spans="1:17" ht="12.75" hidden="1">
      <c r="A155" s="10"/>
      <c r="B155" s="12"/>
      <c r="C155" s="12"/>
      <c r="D155" s="12"/>
      <c r="E155" s="12"/>
      <c r="F155" s="12"/>
      <c r="G155" s="12"/>
      <c r="H155" s="18"/>
      <c r="I155" s="20"/>
      <c r="J155" s="12"/>
      <c r="K155" s="18"/>
      <c r="L155" s="20"/>
      <c r="M155" s="20"/>
      <c r="N155" s="20"/>
      <c r="O155" s="18"/>
      <c r="P155" s="12"/>
      <c r="Q155" s="9"/>
    </row>
    <row r="156" spans="1:17" ht="12.75" hidden="1">
      <c r="A156" s="10"/>
      <c r="B156" s="12"/>
      <c r="C156" s="12"/>
      <c r="D156" s="12"/>
      <c r="E156" s="12"/>
      <c r="F156" s="12"/>
      <c r="G156" s="12"/>
      <c r="H156" s="18"/>
      <c r="I156" s="20"/>
      <c r="J156" s="12"/>
      <c r="K156" s="18"/>
      <c r="L156" s="20"/>
      <c r="M156" s="20"/>
      <c r="N156" s="20"/>
      <c r="O156" s="18"/>
      <c r="P156" s="12"/>
      <c r="Q156" s="9"/>
    </row>
    <row r="157" spans="1:17" ht="12.75" hidden="1">
      <c r="A157" s="10"/>
      <c r="B157" s="12"/>
      <c r="C157" s="12"/>
      <c r="D157" s="12"/>
      <c r="E157" s="12"/>
      <c r="F157" s="12"/>
      <c r="G157" s="12"/>
      <c r="H157" s="18"/>
      <c r="I157" s="20"/>
      <c r="J157" s="12"/>
      <c r="K157" s="18"/>
      <c r="L157" s="20"/>
      <c r="M157" s="20"/>
      <c r="N157" s="20"/>
      <c r="O157" s="18"/>
      <c r="P157" s="12"/>
      <c r="Q157" s="9"/>
    </row>
    <row r="158" spans="1:17" ht="12.75" hidden="1">
      <c r="A158" s="10"/>
      <c r="B158" s="12"/>
      <c r="C158" s="12"/>
      <c r="D158" s="12"/>
      <c r="E158" s="12"/>
      <c r="F158" s="12"/>
      <c r="G158" s="12"/>
      <c r="H158" s="18"/>
      <c r="I158" s="20"/>
      <c r="J158" s="12"/>
      <c r="K158" s="18"/>
      <c r="L158" s="20"/>
      <c r="M158" s="20"/>
      <c r="N158" s="20"/>
      <c r="O158" s="18"/>
      <c r="P158" s="12"/>
      <c r="Q158" s="9"/>
    </row>
    <row r="159" spans="1:17" ht="12.75" hidden="1">
      <c r="A159" s="10"/>
      <c r="B159" s="12"/>
      <c r="C159" s="12"/>
      <c r="D159" s="12"/>
      <c r="E159" s="12"/>
      <c r="F159" s="12"/>
      <c r="G159" s="12"/>
      <c r="H159" s="18"/>
      <c r="I159" s="20"/>
      <c r="J159" s="12"/>
      <c r="K159" s="18"/>
      <c r="L159" s="20"/>
      <c r="M159" s="20"/>
      <c r="N159" s="20"/>
      <c r="O159" s="18"/>
      <c r="P159" s="12"/>
      <c r="Q159" s="9"/>
    </row>
    <row r="160" spans="1:17" ht="12.75" hidden="1">
      <c r="A160" s="10"/>
      <c r="B160" s="12"/>
      <c r="C160" s="12"/>
      <c r="D160" s="12"/>
      <c r="E160" s="12"/>
      <c r="F160" s="12"/>
      <c r="G160" s="12"/>
      <c r="H160" s="18"/>
      <c r="I160" s="20"/>
      <c r="J160" s="12"/>
      <c r="K160" s="18"/>
      <c r="L160" s="20"/>
      <c r="M160" s="20"/>
      <c r="N160" s="20"/>
      <c r="O160" s="18"/>
      <c r="P160" s="12"/>
      <c r="Q160" s="9"/>
    </row>
    <row r="161" spans="1:17" ht="12.75" hidden="1">
      <c r="A161" s="10"/>
      <c r="B161" s="12"/>
      <c r="C161" s="12"/>
      <c r="D161" s="12"/>
      <c r="E161" s="12"/>
      <c r="F161" s="12"/>
      <c r="G161" s="12"/>
      <c r="H161" s="18"/>
      <c r="I161" s="20"/>
      <c r="J161" s="12"/>
      <c r="K161" s="18"/>
      <c r="L161" s="20"/>
      <c r="M161" s="20"/>
      <c r="N161" s="20"/>
      <c r="O161" s="18"/>
      <c r="P161" s="12"/>
      <c r="Q161" s="9"/>
    </row>
    <row r="162" spans="1:17" ht="12.75" hidden="1">
      <c r="A162" s="10"/>
      <c r="B162" s="12"/>
      <c r="C162" s="12"/>
      <c r="D162" s="12"/>
      <c r="E162" s="12"/>
      <c r="F162" s="12"/>
      <c r="G162" s="12"/>
      <c r="H162" s="18"/>
      <c r="I162" s="20"/>
      <c r="J162" s="12"/>
      <c r="K162" s="18"/>
      <c r="L162" s="20"/>
      <c r="M162" s="20"/>
      <c r="N162" s="20"/>
      <c r="O162" s="18"/>
      <c r="P162" s="12"/>
      <c r="Q162" s="9"/>
    </row>
    <row r="163" spans="1:17" ht="12.75" hidden="1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 hidden="1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 hidden="1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 hidden="1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 hidden="1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 hidden="1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 hidden="1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 hidden="1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 hidden="1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 hidden="1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 hidden="1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 hidden="1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 hidden="1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 hidden="1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 hidden="1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 hidden="1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 hidden="1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 hidden="1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 hidden="1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 hidden="1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 hidden="1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 hidden="1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 hidden="1">
      <c r="A185" s="225" t="s">
        <v>465</v>
      </c>
      <c r="B185" s="225"/>
      <c r="C185" s="225"/>
      <c r="D185" s="225"/>
      <c r="E185" s="225"/>
      <c r="F185" s="225"/>
      <c r="G185" s="226"/>
      <c r="H185" s="157">
        <f>SUM(H141:H184)</f>
        <v>0</v>
      </c>
      <c r="I185" s="21">
        <f>SUM(I141:I184)</f>
        <v>0</v>
      </c>
      <c r="J185" s="154"/>
      <c r="K185" s="19">
        <f>SUM(K141:K184)</f>
        <v>0</v>
      </c>
      <c r="L185" s="21">
        <f>SUM(L141:L184)</f>
        <v>0</v>
      </c>
      <c r="M185" s="21">
        <f>SUM(M141:M184)</f>
        <v>0</v>
      </c>
      <c r="N185" s="21">
        <f>SUM(N141:N184)</f>
        <v>0</v>
      </c>
      <c r="O185" s="155"/>
      <c r="P185" s="122"/>
      <c r="Q185" s="9"/>
    </row>
    <row r="186" spans="1:17" ht="12.75" hidden="1">
      <c r="A186" s="1" t="e">
        <f>CONCATENATE("Число порядкових номерів на сторінці: ",ЧислоПрописом(COUNTA(A141:A184))," (з ",A141," по ",A184,")")</f>
        <v>#NAME?</v>
      </c>
      <c r="B186" s="122"/>
      <c r="C186" s="122"/>
      <c r="D186" s="122"/>
      <c r="E186" s="122"/>
      <c r="F186" s="122"/>
      <c r="G186" s="135" t="e">
        <f>CONCATENATE("Загальна кількість у натуральних вимірах фактично на сторінці: ",ЧислоПрописом(H185))</f>
        <v>#NAME?</v>
      </c>
      <c r="H186" s="155"/>
      <c r="I186" s="156"/>
      <c r="J186" s="154"/>
      <c r="K186" s="155"/>
      <c r="L186" s="156"/>
      <c r="M186" s="156"/>
      <c r="N186" s="156"/>
      <c r="O186" s="155"/>
      <c r="P186" s="122"/>
      <c r="Q186" s="9"/>
    </row>
    <row r="187" spans="2:17" ht="12.75" hidden="1">
      <c r="B187" s="132"/>
      <c r="C187" s="132"/>
      <c r="E187" s="122"/>
      <c r="G187" s="135" t="e">
        <f>CONCATENATE("Загальна кількість у натуральних вимірах за даними бухобліку на сторінці: ",ЧислоПрописом(K185))</f>
        <v>#NAME?</v>
      </c>
      <c r="H187" s="155"/>
      <c r="I187" s="156"/>
      <c r="J187" s="154"/>
      <c r="K187" s="155"/>
      <c r="L187" s="156"/>
      <c r="M187" s="156"/>
      <c r="N187" s="156"/>
      <c r="O187" s="155"/>
      <c r="P187" s="122"/>
      <c r="Q187" s="9"/>
    </row>
    <row r="188" spans="1:17" ht="12.75" hidden="1">
      <c r="A188" s="228" t="s">
        <v>23</v>
      </c>
      <c r="B188" s="228" t="s">
        <v>24</v>
      </c>
      <c r="C188" s="228" t="s">
        <v>25</v>
      </c>
      <c r="D188" s="228" t="s">
        <v>10</v>
      </c>
      <c r="E188" s="228"/>
      <c r="F188" s="228"/>
      <c r="G188" s="228" t="s">
        <v>11</v>
      </c>
      <c r="H188" s="228" t="s">
        <v>12</v>
      </c>
      <c r="I188" s="228"/>
      <c r="J188" s="228" t="s">
        <v>34</v>
      </c>
      <c r="K188" s="228" t="s">
        <v>36</v>
      </c>
      <c r="L188" s="228"/>
      <c r="M188" s="228"/>
      <c r="N188" s="228"/>
      <c r="O188" s="228"/>
      <c r="P188" s="228" t="s">
        <v>13</v>
      </c>
      <c r="Q188" s="9"/>
    </row>
    <row r="189" spans="1:17" ht="12.75" hidden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9"/>
    </row>
    <row r="190" spans="1:17" ht="12.75" hidden="1">
      <c r="A190" s="228"/>
      <c r="B190" s="228"/>
      <c r="C190" s="228"/>
      <c r="D190" s="229" t="s">
        <v>26</v>
      </c>
      <c r="E190" s="229" t="s">
        <v>14</v>
      </c>
      <c r="F190" s="229" t="s">
        <v>15</v>
      </c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9"/>
    </row>
    <row r="191" spans="1:17" ht="12.75" hidden="1">
      <c r="A191" s="228"/>
      <c r="B191" s="228"/>
      <c r="C191" s="228"/>
      <c r="D191" s="229"/>
      <c r="E191" s="229"/>
      <c r="F191" s="229"/>
      <c r="G191" s="228"/>
      <c r="H191" s="229" t="s">
        <v>16</v>
      </c>
      <c r="I191" s="229" t="s">
        <v>17</v>
      </c>
      <c r="J191" s="228"/>
      <c r="K191" s="229" t="s">
        <v>16</v>
      </c>
      <c r="L191" s="229" t="s">
        <v>18</v>
      </c>
      <c r="M191" s="229" t="s">
        <v>27</v>
      </c>
      <c r="N191" s="229" t="s">
        <v>19</v>
      </c>
      <c r="O191" s="229" t="s">
        <v>20</v>
      </c>
      <c r="P191" s="228"/>
      <c r="Q191" s="9"/>
    </row>
    <row r="192" spans="1:17" ht="50.25" customHeight="1" hidden="1">
      <c r="A192" s="228"/>
      <c r="B192" s="228"/>
      <c r="C192" s="228"/>
      <c r="D192" s="229"/>
      <c r="E192" s="229"/>
      <c r="F192" s="229"/>
      <c r="G192" s="228"/>
      <c r="H192" s="229"/>
      <c r="I192" s="229"/>
      <c r="J192" s="228"/>
      <c r="K192" s="229"/>
      <c r="L192" s="229"/>
      <c r="M192" s="229"/>
      <c r="N192" s="229"/>
      <c r="O192" s="229"/>
      <c r="P192" s="228"/>
      <c r="Q192" s="9"/>
    </row>
    <row r="193" spans="1:17" ht="12.75" hidden="1">
      <c r="A193" s="11">
        <v>1</v>
      </c>
      <c r="B193" s="11">
        <v>2</v>
      </c>
      <c r="C193" s="11">
        <v>3</v>
      </c>
      <c r="D193" s="11">
        <v>4</v>
      </c>
      <c r="E193" s="11">
        <v>5</v>
      </c>
      <c r="F193" s="11">
        <v>6</v>
      </c>
      <c r="G193" s="11">
        <v>7</v>
      </c>
      <c r="H193" s="11">
        <v>8</v>
      </c>
      <c r="I193" s="11">
        <v>9</v>
      </c>
      <c r="J193" s="11">
        <v>10</v>
      </c>
      <c r="K193" s="11">
        <v>11</v>
      </c>
      <c r="L193" s="11">
        <v>12</v>
      </c>
      <c r="M193" s="11">
        <v>13</v>
      </c>
      <c r="N193" s="11">
        <v>14</v>
      </c>
      <c r="O193" s="11">
        <v>15</v>
      </c>
      <c r="P193" s="11">
        <v>16</v>
      </c>
      <c r="Q193" s="9"/>
    </row>
    <row r="194" spans="1:17" ht="12.75" hidden="1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 hidden="1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 hidden="1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 hidden="1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 hidden="1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 hidden="1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 hidden="1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 hidden="1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 hidden="1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 hidden="1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 hidden="1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 hidden="1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 hidden="1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 hidden="1">
      <c r="A207" s="10"/>
      <c r="B207" s="12"/>
      <c r="C207" s="12"/>
      <c r="D207" s="12"/>
      <c r="E207" s="12"/>
      <c r="F207" s="12"/>
      <c r="G207" s="12"/>
      <c r="H207" s="18"/>
      <c r="I207" s="20"/>
      <c r="J207" s="12"/>
      <c r="K207" s="18"/>
      <c r="L207" s="20"/>
      <c r="M207" s="20"/>
      <c r="N207" s="20"/>
      <c r="O207" s="18"/>
      <c r="P207" s="12"/>
      <c r="Q207" s="9"/>
    </row>
    <row r="208" spans="1:17" ht="12.75" hidden="1">
      <c r="A208" s="10"/>
      <c r="B208" s="12"/>
      <c r="C208" s="12"/>
      <c r="D208" s="12"/>
      <c r="E208" s="12"/>
      <c r="F208" s="12"/>
      <c r="G208" s="12"/>
      <c r="H208" s="18"/>
      <c r="I208" s="20"/>
      <c r="J208" s="12"/>
      <c r="K208" s="18"/>
      <c r="L208" s="20"/>
      <c r="M208" s="20"/>
      <c r="N208" s="20"/>
      <c r="O208" s="18"/>
      <c r="P208" s="12"/>
      <c r="Q208" s="9"/>
    </row>
    <row r="209" spans="1:17" ht="12.75" hidden="1">
      <c r="A209" s="10"/>
      <c r="B209" s="12"/>
      <c r="C209" s="12"/>
      <c r="D209" s="12"/>
      <c r="E209" s="12"/>
      <c r="F209" s="12"/>
      <c r="G209" s="12"/>
      <c r="H209" s="18"/>
      <c r="I209" s="20"/>
      <c r="J209" s="12"/>
      <c r="K209" s="18"/>
      <c r="L209" s="20"/>
      <c r="M209" s="20"/>
      <c r="N209" s="20"/>
      <c r="O209" s="18"/>
      <c r="P209" s="12"/>
      <c r="Q209" s="9"/>
    </row>
    <row r="210" spans="1:17" ht="12.75" hidden="1">
      <c r="A210" s="10"/>
      <c r="B210" s="12"/>
      <c r="C210" s="12"/>
      <c r="D210" s="12"/>
      <c r="E210" s="12"/>
      <c r="F210" s="12"/>
      <c r="G210" s="12"/>
      <c r="H210" s="18"/>
      <c r="I210" s="20"/>
      <c r="J210" s="12"/>
      <c r="K210" s="18"/>
      <c r="L210" s="20"/>
      <c r="M210" s="20"/>
      <c r="N210" s="20"/>
      <c r="O210" s="18"/>
      <c r="P210" s="12"/>
      <c r="Q210" s="9"/>
    </row>
    <row r="211" spans="1:17" ht="12.75" hidden="1">
      <c r="A211" s="10"/>
      <c r="B211" s="12"/>
      <c r="C211" s="12"/>
      <c r="D211" s="12"/>
      <c r="E211" s="12"/>
      <c r="F211" s="12"/>
      <c r="G211" s="12"/>
      <c r="H211" s="18"/>
      <c r="I211" s="20"/>
      <c r="J211" s="12"/>
      <c r="K211" s="18"/>
      <c r="L211" s="20"/>
      <c r="M211" s="20"/>
      <c r="N211" s="20"/>
      <c r="O211" s="18"/>
      <c r="P211" s="12"/>
      <c r="Q211" s="9"/>
    </row>
    <row r="212" spans="1:17" ht="12.75" hidden="1">
      <c r="A212" s="10"/>
      <c r="B212" s="12"/>
      <c r="C212" s="12"/>
      <c r="D212" s="12"/>
      <c r="E212" s="12"/>
      <c r="F212" s="12"/>
      <c r="G212" s="12"/>
      <c r="H212" s="18"/>
      <c r="I212" s="20"/>
      <c r="J212" s="12"/>
      <c r="K212" s="18"/>
      <c r="L212" s="20"/>
      <c r="M212" s="20"/>
      <c r="N212" s="20"/>
      <c r="O212" s="18"/>
      <c r="P212" s="12"/>
      <c r="Q212" s="9"/>
    </row>
    <row r="213" spans="1:17" ht="12.75" hidden="1">
      <c r="A213" s="10"/>
      <c r="B213" s="12"/>
      <c r="C213" s="12"/>
      <c r="D213" s="12"/>
      <c r="E213" s="12"/>
      <c r="F213" s="12"/>
      <c r="G213" s="12"/>
      <c r="H213" s="18"/>
      <c r="I213" s="20"/>
      <c r="J213" s="12"/>
      <c r="K213" s="18"/>
      <c r="L213" s="20"/>
      <c r="M213" s="20"/>
      <c r="N213" s="20"/>
      <c r="O213" s="18"/>
      <c r="P213" s="12"/>
      <c r="Q213" s="9"/>
    </row>
    <row r="214" spans="1:17" ht="12.75" hidden="1">
      <c r="A214" s="10"/>
      <c r="B214" s="12"/>
      <c r="C214" s="12"/>
      <c r="D214" s="12"/>
      <c r="E214" s="12"/>
      <c r="F214" s="12"/>
      <c r="G214" s="12"/>
      <c r="H214" s="18"/>
      <c r="I214" s="20"/>
      <c r="J214" s="12"/>
      <c r="K214" s="18"/>
      <c r="L214" s="20"/>
      <c r="M214" s="20"/>
      <c r="N214" s="20"/>
      <c r="O214" s="18"/>
      <c r="P214" s="12"/>
      <c r="Q214" s="9"/>
    </row>
    <row r="215" spans="1:17" ht="12.75" hidden="1">
      <c r="A215" s="10"/>
      <c r="B215" s="12"/>
      <c r="C215" s="12"/>
      <c r="D215" s="12"/>
      <c r="E215" s="12"/>
      <c r="F215" s="12"/>
      <c r="G215" s="12"/>
      <c r="H215" s="18"/>
      <c r="I215" s="20"/>
      <c r="J215" s="12"/>
      <c r="K215" s="18"/>
      <c r="L215" s="20"/>
      <c r="M215" s="20"/>
      <c r="N215" s="20"/>
      <c r="O215" s="18"/>
      <c r="P215" s="12"/>
      <c r="Q215" s="9"/>
    </row>
    <row r="216" spans="1:17" ht="12.75" hidden="1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 hidden="1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 hidden="1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 hidden="1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 hidden="1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 hidden="1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 hidden="1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 hidden="1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 hidden="1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 hidden="1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 hidden="1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 hidden="1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 hidden="1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 hidden="1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 hidden="1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 hidden="1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 hidden="1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 hidden="1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 hidden="1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 hidden="1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 hidden="1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 hidden="1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 hidden="1">
      <c r="A238" s="225" t="s">
        <v>465</v>
      </c>
      <c r="B238" s="225"/>
      <c r="C238" s="225"/>
      <c r="D238" s="225"/>
      <c r="E238" s="225"/>
      <c r="F238" s="225"/>
      <c r="G238" s="226"/>
      <c r="H238" s="157">
        <f>SUM(H194:H237)</f>
        <v>0</v>
      </c>
      <c r="I238" s="21">
        <f>SUM(I194:I237)</f>
        <v>0</v>
      </c>
      <c r="J238" s="154"/>
      <c r="K238" s="19">
        <f>SUM(K194:K237)</f>
        <v>0</v>
      </c>
      <c r="L238" s="21">
        <f>SUM(L194:L237)</f>
        <v>0</v>
      </c>
      <c r="M238" s="21">
        <f>SUM(M194:M237)</f>
        <v>0</v>
      </c>
      <c r="N238" s="21">
        <f>SUM(N194:N237)</f>
        <v>0</v>
      </c>
      <c r="O238" s="155"/>
      <c r="P238" s="122"/>
      <c r="Q238" s="9"/>
    </row>
    <row r="239" spans="1:17" ht="12.75" hidden="1">
      <c r="A239" s="1" t="e">
        <f>CONCATENATE("Число порядкових номерів на сторінці: ",ЧислоПрописом(COUNTA(A194:A237))," (з ",A194," по ",A237,")")</f>
        <v>#NAME?</v>
      </c>
      <c r="B239" s="122"/>
      <c r="C239" s="122"/>
      <c r="D239" s="122"/>
      <c r="E239" s="122"/>
      <c r="F239" s="122"/>
      <c r="G239" s="135" t="e">
        <f>CONCATENATE("Загальна кількість у натуральних вимірах фактично на сторінці: ",ЧислоПрописом(H238))</f>
        <v>#NAME?</v>
      </c>
      <c r="H239" s="155"/>
      <c r="I239" s="156"/>
      <c r="J239" s="154"/>
      <c r="K239" s="155"/>
      <c r="L239" s="156"/>
      <c r="M239" s="156"/>
      <c r="N239" s="156"/>
      <c r="O239" s="155"/>
      <c r="P239" s="122"/>
      <c r="Q239" s="9"/>
    </row>
    <row r="240" spans="2:17" ht="12.75" hidden="1">
      <c r="B240" s="132"/>
      <c r="C240" s="132"/>
      <c r="E240" s="122"/>
      <c r="G240" s="135" t="e">
        <f>CONCATENATE("Загальна кількість у натуральних вимірах за даними бухобліку на сторінці: ",ЧислоПрописом(K238))</f>
        <v>#NAME?</v>
      </c>
      <c r="H240" s="155"/>
      <c r="I240" s="156"/>
      <c r="J240" s="154"/>
      <c r="K240" s="155"/>
      <c r="L240" s="156"/>
      <c r="M240" s="156"/>
      <c r="N240" s="156"/>
      <c r="O240" s="155"/>
      <c r="P240" s="122"/>
      <c r="Q240" s="9"/>
    </row>
    <row r="241" spans="1:17" ht="12.75" hidden="1">
      <c r="A241" s="228" t="s">
        <v>23</v>
      </c>
      <c r="B241" s="228" t="s">
        <v>24</v>
      </c>
      <c r="C241" s="228" t="s">
        <v>25</v>
      </c>
      <c r="D241" s="228" t="s">
        <v>10</v>
      </c>
      <c r="E241" s="228"/>
      <c r="F241" s="228"/>
      <c r="G241" s="228" t="s">
        <v>11</v>
      </c>
      <c r="H241" s="228" t="s">
        <v>12</v>
      </c>
      <c r="I241" s="228"/>
      <c r="J241" s="228" t="s">
        <v>34</v>
      </c>
      <c r="K241" s="228" t="s">
        <v>36</v>
      </c>
      <c r="L241" s="228"/>
      <c r="M241" s="228"/>
      <c r="N241" s="228"/>
      <c r="O241" s="228"/>
      <c r="P241" s="228" t="s">
        <v>13</v>
      </c>
      <c r="Q241" s="9"/>
    </row>
    <row r="242" spans="1:17" ht="12.75" hidden="1">
      <c r="A242" s="228"/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9"/>
    </row>
    <row r="243" spans="1:17" ht="12.75" hidden="1">
      <c r="A243" s="228"/>
      <c r="B243" s="228"/>
      <c r="C243" s="228"/>
      <c r="D243" s="229" t="s">
        <v>26</v>
      </c>
      <c r="E243" s="229" t="s">
        <v>14</v>
      </c>
      <c r="F243" s="229" t="s">
        <v>15</v>
      </c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9"/>
    </row>
    <row r="244" spans="1:17" ht="12.75" hidden="1">
      <c r="A244" s="228"/>
      <c r="B244" s="228"/>
      <c r="C244" s="228"/>
      <c r="D244" s="229"/>
      <c r="E244" s="229"/>
      <c r="F244" s="229"/>
      <c r="G244" s="228"/>
      <c r="H244" s="229" t="s">
        <v>16</v>
      </c>
      <c r="I244" s="229" t="s">
        <v>17</v>
      </c>
      <c r="J244" s="228"/>
      <c r="K244" s="229" t="s">
        <v>16</v>
      </c>
      <c r="L244" s="229" t="s">
        <v>18</v>
      </c>
      <c r="M244" s="229" t="s">
        <v>27</v>
      </c>
      <c r="N244" s="229" t="s">
        <v>19</v>
      </c>
      <c r="O244" s="229" t="s">
        <v>20</v>
      </c>
      <c r="P244" s="228"/>
      <c r="Q244" s="9"/>
    </row>
    <row r="245" spans="1:17" ht="50.25" customHeight="1" hidden="1">
      <c r="A245" s="228"/>
      <c r="B245" s="228"/>
      <c r="C245" s="228"/>
      <c r="D245" s="229"/>
      <c r="E245" s="229"/>
      <c r="F245" s="229"/>
      <c r="G245" s="228"/>
      <c r="H245" s="229"/>
      <c r="I245" s="229"/>
      <c r="J245" s="228"/>
      <c r="K245" s="229"/>
      <c r="L245" s="229"/>
      <c r="M245" s="229"/>
      <c r="N245" s="229"/>
      <c r="O245" s="229"/>
      <c r="P245" s="228"/>
      <c r="Q245" s="9"/>
    </row>
    <row r="246" spans="1:17" ht="12.75" hidden="1">
      <c r="A246" s="11">
        <v>1</v>
      </c>
      <c r="B246" s="11">
        <v>2</v>
      </c>
      <c r="C246" s="11">
        <v>3</v>
      </c>
      <c r="D246" s="11">
        <v>4</v>
      </c>
      <c r="E246" s="11">
        <v>5</v>
      </c>
      <c r="F246" s="11">
        <v>6</v>
      </c>
      <c r="G246" s="11">
        <v>7</v>
      </c>
      <c r="H246" s="11">
        <v>8</v>
      </c>
      <c r="I246" s="11">
        <v>9</v>
      </c>
      <c r="J246" s="11">
        <v>10</v>
      </c>
      <c r="K246" s="11">
        <v>11</v>
      </c>
      <c r="L246" s="11">
        <v>12</v>
      </c>
      <c r="M246" s="11">
        <v>13</v>
      </c>
      <c r="N246" s="11">
        <v>14</v>
      </c>
      <c r="O246" s="11">
        <v>15</v>
      </c>
      <c r="P246" s="11">
        <v>16</v>
      </c>
      <c r="Q246" s="9"/>
    </row>
    <row r="247" spans="1:17" ht="12.75" hidden="1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 hidden="1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 hidden="1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 hidden="1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 hidden="1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 hidden="1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 hidden="1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 hidden="1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 hidden="1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 hidden="1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 hidden="1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 hidden="1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 hidden="1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 hidden="1">
      <c r="A260" s="10"/>
      <c r="B260" s="12"/>
      <c r="C260" s="12"/>
      <c r="D260" s="12"/>
      <c r="E260" s="12"/>
      <c r="F260" s="12"/>
      <c r="G260" s="12"/>
      <c r="H260" s="18"/>
      <c r="I260" s="20"/>
      <c r="J260" s="12"/>
      <c r="K260" s="18"/>
      <c r="L260" s="20"/>
      <c r="M260" s="20"/>
      <c r="N260" s="20"/>
      <c r="O260" s="18"/>
      <c r="P260" s="12"/>
      <c r="Q260" s="9"/>
    </row>
    <row r="261" spans="1:17" ht="12.75" hidden="1">
      <c r="A261" s="10"/>
      <c r="B261" s="12"/>
      <c r="C261" s="12"/>
      <c r="D261" s="12"/>
      <c r="E261" s="12"/>
      <c r="F261" s="12"/>
      <c r="G261" s="12"/>
      <c r="H261" s="18"/>
      <c r="I261" s="20"/>
      <c r="J261" s="12"/>
      <c r="K261" s="18"/>
      <c r="L261" s="20"/>
      <c r="M261" s="20"/>
      <c r="N261" s="20"/>
      <c r="O261" s="18"/>
      <c r="P261" s="12"/>
      <c r="Q261" s="9"/>
    </row>
    <row r="262" spans="1:17" ht="12.75" hidden="1">
      <c r="A262" s="10"/>
      <c r="B262" s="12"/>
      <c r="C262" s="12"/>
      <c r="D262" s="12"/>
      <c r="E262" s="12"/>
      <c r="F262" s="12"/>
      <c r="G262" s="12"/>
      <c r="H262" s="18"/>
      <c r="I262" s="20"/>
      <c r="J262" s="12"/>
      <c r="K262" s="18"/>
      <c r="L262" s="20"/>
      <c r="M262" s="20"/>
      <c r="N262" s="20"/>
      <c r="O262" s="18"/>
      <c r="P262" s="12"/>
      <c r="Q262" s="9"/>
    </row>
    <row r="263" spans="1:17" ht="12.75" hidden="1">
      <c r="A263" s="10"/>
      <c r="B263" s="12"/>
      <c r="C263" s="12"/>
      <c r="D263" s="12"/>
      <c r="E263" s="12"/>
      <c r="F263" s="12"/>
      <c r="G263" s="12"/>
      <c r="H263" s="18"/>
      <c r="I263" s="20"/>
      <c r="J263" s="12"/>
      <c r="K263" s="18"/>
      <c r="L263" s="20"/>
      <c r="M263" s="20"/>
      <c r="N263" s="20"/>
      <c r="O263" s="18"/>
      <c r="P263" s="12"/>
      <c r="Q263" s="9"/>
    </row>
    <row r="264" spans="1:17" ht="12.75" hidden="1">
      <c r="A264" s="10"/>
      <c r="B264" s="12"/>
      <c r="C264" s="12"/>
      <c r="D264" s="12"/>
      <c r="E264" s="12"/>
      <c r="F264" s="12"/>
      <c r="G264" s="12"/>
      <c r="H264" s="18"/>
      <c r="I264" s="20"/>
      <c r="J264" s="12"/>
      <c r="K264" s="18"/>
      <c r="L264" s="20"/>
      <c r="M264" s="20"/>
      <c r="N264" s="20"/>
      <c r="O264" s="18"/>
      <c r="P264" s="12"/>
      <c r="Q264" s="9"/>
    </row>
    <row r="265" spans="1:17" ht="12.75" hidden="1">
      <c r="A265" s="10"/>
      <c r="B265" s="12"/>
      <c r="C265" s="12"/>
      <c r="D265" s="12"/>
      <c r="E265" s="12"/>
      <c r="F265" s="12"/>
      <c r="G265" s="12"/>
      <c r="H265" s="18"/>
      <c r="I265" s="20"/>
      <c r="J265" s="12"/>
      <c r="K265" s="18"/>
      <c r="L265" s="20"/>
      <c r="M265" s="20"/>
      <c r="N265" s="20"/>
      <c r="O265" s="18"/>
      <c r="P265" s="12"/>
      <c r="Q265" s="9"/>
    </row>
    <row r="266" spans="1:17" ht="12.75" hidden="1">
      <c r="A266" s="10"/>
      <c r="B266" s="12"/>
      <c r="C266" s="12"/>
      <c r="D266" s="12"/>
      <c r="E266" s="12"/>
      <c r="F266" s="12"/>
      <c r="G266" s="12"/>
      <c r="H266" s="18"/>
      <c r="I266" s="20"/>
      <c r="J266" s="12"/>
      <c r="K266" s="18"/>
      <c r="L266" s="20"/>
      <c r="M266" s="20"/>
      <c r="N266" s="20"/>
      <c r="O266" s="18"/>
      <c r="P266" s="12"/>
      <c r="Q266" s="9"/>
    </row>
    <row r="267" spans="1:17" ht="12.75" hidden="1">
      <c r="A267" s="10"/>
      <c r="B267" s="12"/>
      <c r="C267" s="12"/>
      <c r="D267" s="12"/>
      <c r="E267" s="12"/>
      <c r="F267" s="12"/>
      <c r="G267" s="12"/>
      <c r="H267" s="18"/>
      <c r="I267" s="20"/>
      <c r="J267" s="12"/>
      <c r="K267" s="18"/>
      <c r="L267" s="20"/>
      <c r="M267" s="20"/>
      <c r="N267" s="20"/>
      <c r="O267" s="18"/>
      <c r="P267" s="12"/>
      <c r="Q267" s="9"/>
    </row>
    <row r="268" spans="1:17" ht="12.75" hidden="1">
      <c r="A268" s="10"/>
      <c r="B268" s="12"/>
      <c r="C268" s="12"/>
      <c r="D268" s="12"/>
      <c r="E268" s="12"/>
      <c r="F268" s="12"/>
      <c r="G268" s="12"/>
      <c r="H268" s="18"/>
      <c r="I268" s="20"/>
      <c r="J268" s="12"/>
      <c r="K268" s="18"/>
      <c r="L268" s="20"/>
      <c r="M268" s="20"/>
      <c r="N268" s="20"/>
      <c r="O268" s="18"/>
      <c r="P268" s="12"/>
      <c r="Q268" s="9"/>
    </row>
    <row r="269" spans="1:17" ht="12.75" hidden="1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 hidden="1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 hidden="1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 hidden="1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 hidden="1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 hidden="1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 hidden="1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 hidden="1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 hidden="1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 hidden="1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 hidden="1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 hidden="1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 hidden="1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 hidden="1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 hidden="1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 hidden="1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 hidden="1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 hidden="1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 hidden="1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 hidden="1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 hidden="1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 hidden="1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 hidden="1">
      <c r="A291" s="225" t="s">
        <v>465</v>
      </c>
      <c r="B291" s="225"/>
      <c r="C291" s="225"/>
      <c r="D291" s="225"/>
      <c r="E291" s="225"/>
      <c r="F291" s="225"/>
      <c r="G291" s="226"/>
      <c r="H291" s="157">
        <f>SUM(H247:H290)</f>
        <v>0</v>
      </c>
      <c r="I291" s="21">
        <f>SUM(I247:I290)</f>
        <v>0</v>
      </c>
      <c r="J291" s="154"/>
      <c r="K291" s="19">
        <f>SUM(K247:K290)</f>
        <v>0</v>
      </c>
      <c r="L291" s="21">
        <f>SUM(L247:L290)</f>
        <v>0</v>
      </c>
      <c r="M291" s="21">
        <f>SUM(M247:M290)</f>
        <v>0</v>
      </c>
      <c r="N291" s="21">
        <f>SUM(N247:N290)</f>
        <v>0</v>
      </c>
      <c r="O291" s="155"/>
      <c r="P291" s="122"/>
      <c r="Q291" s="9"/>
    </row>
    <row r="292" spans="1:17" ht="12.75" hidden="1">
      <c r="A292" s="1" t="e">
        <f>CONCATENATE("Число порядкових номерів на сторінці: ",ЧислоПрописом(COUNTA(A247:A290))," (з ",A247," по ",A290,")")</f>
        <v>#NAME?</v>
      </c>
      <c r="B292" s="122"/>
      <c r="C292" s="122"/>
      <c r="D292" s="122"/>
      <c r="E292" s="122"/>
      <c r="F292" s="122"/>
      <c r="G292" s="135" t="e">
        <f>CONCATENATE("Загальна кількість у натуральних вимірах фактично на сторінці: ",ЧислоПрописом(H291))</f>
        <v>#NAME?</v>
      </c>
      <c r="H292" s="155"/>
      <c r="I292" s="156"/>
      <c r="J292" s="154"/>
      <c r="K292" s="155"/>
      <c r="L292" s="156"/>
      <c r="M292" s="156"/>
      <c r="N292" s="156"/>
      <c r="O292" s="155"/>
      <c r="P292" s="122"/>
      <c r="Q292" s="9"/>
    </row>
    <row r="293" spans="2:17" ht="12.75" hidden="1">
      <c r="B293" s="132"/>
      <c r="C293" s="132"/>
      <c r="E293" s="122"/>
      <c r="G293" s="135" t="e">
        <f>CONCATENATE("Загальна кількість у натуральних вимірах за даними бухобліку на сторінці: ",ЧислоПрописом(K291))</f>
        <v>#NAME?</v>
      </c>
      <c r="H293" s="155"/>
      <c r="I293" s="156"/>
      <c r="J293" s="154"/>
      <c r="K293" s="155"/>
      <c r="L293" s="156"/>
      <c r="M293" s="156"/>
      <c r="N293" s="156"/>
      <c r="O293" s="155"/>
      <c r="P293" s="122"/>
      <c r="Q293" s="9"/>
    </row>
    <row r="294" spans="1:17" ht="12.75" hidden="1">
      <c r="A294" s="228" t="s">
        <v>23</v>
      </c>
      <c r="B294" s="228" t="s">
        <v>24</v>
      </c>
      <c r="C294" s="228" t="s">
        <v>25</v>
      </c>
      <c r="D294" s="228" t="s">
        <v>10</v>
      </c>
      <c r="E294" s="228"/>
      <c r="F294" s="228"/>
      <c r="G294" s="228" t="s">
        <v>11</v>
      </c>
      <c r="H294" s="228" t="s">
        <v>12</v>
      </c>
      <c r="I294" s="228"/>
      <c r="J294" s="228" t="s">
        <v>34</v>
      </c>
      <c r="K294" s="228" t="s">
        <v>36</v>
      </c>
      <c r="L294" s="228"/>
      <c r="M294" s="228"/>
      <c r="N294" s="228"/>
      <c r="O294" s="228"/>
      <c r="P294" s="228" t="s">
        <v>13</v>
      </c>
      <c r="Q294" s="9"/>
    </row>
    <row r="295" spans="1:17" ht="12.75" hidden="1">
      <c r="A295" s="228"/>
      <c r="B295" s="228"/>
      <c r="C295" s="228"/>
      <c r="D295" s="228"/>
      <c r="E295" s="228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9"/>
    </row>
    <row r="296" spans="1:17" ht="12.75" hidden="1">
      <c r="A296" s="228"/>
      <c r="B296" s="228"/>
      <c r="C296" s="228"/>
      <c r="D296" s="229" t="s">
        <v>26</v>
      </c>
      <c r="E296" s="229" t="s">
        <v>14</v>
      </c>
      <c r="F296" s="229" t="s">
        <v>15</v>
      </c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9"/>
    </row>
    <row r="297" spans="1:17" ht="12.75" hidden="1">
      <c r="A297" s="228"/>
      <c r="B297" s="228"/>
      <c r="C297" s="228"/>
      <c r="D297" s="229"/>
      <c r="E297" s="229"/>
      <c r="F297" s="229"/>
      <c r="G297" s="228"/>
      <c r="H297" s="229" t="s">
        <v>16</v>
      </c>
      <c r="I297" s="229" t="s">
        <v>17</v>
      </c>
      <c r="J297" s="228"/>
      <c r="K297" s="229" t="s">
        <v>16</v>
      </c>
      <c r="L297" s="229" t="s">
        <v>18</v>
      </c>
      <c r="M297" s="229" t="s">
        <v>27</v>
      </c>
      <c r="N297" s="229" t="s">
        <v>19</v>
      </c>
      <c r="O297" s="229" t="s">
        <v>20</v>
      </c>
      <c r="P297" s="228"/>
      <c r="Q297" s="9"/>
    </row>
    <row r="298" spans="1:17" ht="51" customHeight="1" hidden="1">
      <c r="A298" s="228"/>
      <c r="B298" s="228"/>
      <c r="C298" s="228"/>
      <c r="D298" s="229"/>
      <c r="E298" s="229"/>
      <c r="F298" s="229"/>
      <c r="G298" s="228"/>
      <c r="H298" s="229"/>
      <c r="I298" s="229"/>
      <c r="J298" s="228"/>
      <c r="K298" s="229"/>
      <c r="L298" s="229"/>
      <c r="M298" s="229"/>
      <c r="N298" s="229"/>
      <c r="O298" s="229"/>
      <c r="P298" s="228"/>
      <c r="Q298" s="9"/>
    </row>
    <row r="299" spans="1:17" ht="12.75" hidden="1">
      <c r="A299" s="11">
        <v>1</v>
      </c>
      <c r="B299" s="11">
        <v>2</v>
      </c>
      <c r="C299" s="11">
        <v>3</v>
      </c>
      <c r="D299" s="11">
        <v>4</v>
      </c>
      <c r="E299" s="11">
        <v>5</v>
      </c>
      <c r="F299" s="11">
        <v>6</v>
      </c>
      <c r="G299" s="11">
        <v>7</v>
      </c>
      <c r="H299" s="11">
        <v>8</v>
      </c>
      <c r="I299" s="11">
        <v>9</v>
      </c>
      <c r="J299" s="11">
        <v>10</v>
      </c>
      <c r="K299" s="11">
        <v>11</v>
      </c>
      <c r="L299" s="11">
        <v>12</v>
      </c>
      <c r="M299" s="11">
        <v>13</v>
      </c>
      <c r="N299" s="11">
        <v>14</v>
      </c>
      <c r="O299" s="11">
        <v>15</v>
      </c>
      <c r="P299" s="11">
        <v>16</v>
      </c>
      <c r="Q299" s="9"/>
    </row>
    <row r="300" spans="1:17" ht="12.75" hidden="1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 hidden="1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 hidden="1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 hidden="1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 hidden="1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 hidden="1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 hidden="1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 hidden="1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 hidden="1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 hidden="1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 hidden="1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 hidden="1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 hidden="1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 hidden="1">
      <c r="A313" s="10"/>
      <c r="B313" s="12"/>
      <c r="C313" s="12"/>
      <c r="D313" s="12"/>
      <c r="E313" s="12"/>
      <c r="F313" s="12"/>
      <c r="G313" s="12"/>
      <c r="H313" s="18"/>
      <c r="I313" s="20"/>
      <c r="J313" s="12"/>
      <c r="K313" s="18"/>
      <c r="L313" s="20"/>
      <c r="M313" s="20"/>
      <c r="N313" s="20"/>
      <c r="O313" s="18"/>
      <c r="P313" s="12"/>
      <c r="Q313" s="9"/>
    </row>
    <row r="314" spans="1:17" ht="12.75" hidden="1">
      <c r="A314" s="10"/>
      <c r="B314" s="12"/>
      <c r="C314" s="12"/>
      <c r="D314" s="12"/>
      <c r="E314" s="12"/>
      <c r="F314" s="12"/>
      <c r="G314" s="12"/>
      <c r="H314" s="18"/>
      <c r="I314" s="20"/>
      <c r="J314" s="12"/>
      <c r="K314" s="18"/>
      <c r="L314" s="20"/>
      <c r="M314" s="20"/>
      <c r="N314" s="20"/>
      <c r="O314" s="18"/>
      <c r="P314" s="12"/>
      <c r="Q314" s="9"/>
    </row>
    <row r="315" spans="1:17" ht="12.75" hidden="1">
      <c r="A315" s="10"/>
      <c r="B315" s="12"/>
      <c r="C315" s="12"/>
      <c r="D315" s="12"/>
      <c r="E315" s="12"/>
      <c r="F315" s="12"/>
      <c r="G315" s="12"/>
      <c r="H315" s="18"/>
      <c r="I315" s="20"/>
      <c r="J315" s="12"/>
      <c r="K315" s="18"/>
      <c r="L315" s="20"/>
      <c r="M315" s="20"/>
      <c r="N315" s="20"/>
      <c r="O315" s="18"/>
      <c r="P315" s="12"/>
      <c r="Q315" s="9"/>
    </row>
    <row r="316" spans="1:17" ht="12.75" hidden="1">
      <c r="A316" s="10"/>
      <c r="B316" s="12"/>
      <c r="C316" s="12"/>
      <c r="D316" s="12"/>
      <c r="E316" s="12"/>
      <c r="F316" s="12"/>
      <c r="G316" s="12"/>
      <c r="H316" s="18"/>
      <c r="I316" s="20"/>
      <c r="J316" s="12"/>
      <c r="K316" s="18"/>
      <c r="L316" s="20"/>
      <c r="M316" s="20"/>
      <c r="N316" s="20"/>
      <c r="O316" s="18"/>
      <c r="P316" s="12"/>
      <c r="Q316" s="9"/>
    </row>
    <row r="317" spans="1:17" ht="12.75" hidden="1">
      <c r="A317" s="10"/>
      <c r="B317" s="12"/>
      <c r="C317" s="12"/>
      <c r="D317" s="12"/>
      <c r="E317" s="12"/>
      <c r="F317" s="12"/>
      <c r="G317" s="12"/>
      <c r="H317" s="18"/>
      <c r="I317" s="20"/>
      <c r="J317" s="12"/>
      <c r="K317" s="18"/>
      <c r="L317" s="20"/>
      <c r="M317" s="20"/>
      <c r="N317" s="20"/>
      <c r="O317" s="18"/>
      <c r="P317" s="12"/>
      <c r="Q317" s="9"/>
    </row>
    <row r="318" spans="1:17" ht="12.75" hidden="1">
      <c r="A318" s="10"/>
      <c r="B318" s="12"/>
      <c r="C318" s="12"/>
      <c r="D318" s="12"/>
      <c r="E318" s="12"/>
      <c r="F318" s="12"/>
      <c r="G318" s="12"/>
      <c r="H318" s="18"/>
      <c r="I318" s="20"/>
      <c r="J318" s="12"/>
      <c r="K318" s="18"/>
      <c r="L318" s="20"/>
      <c r="M318" s="20"/>
      <c r="N318" s="20"/>
      <c r="O318" s="18"/>
      <c r="P318" s="12"/>
      <c r="Q318" s="9"/>
    </row>
    <row r="319" spans="1:17" ht="12.75" hidden="1">
      <c r="A319" s="10"/>
      <c r="B319" s="12"/>
      <c r="C319" s="12"/>
      <c r="D319" s="12"/>
      <c r="E319" s="12"/>
      <c r="F319" s="12"/>
      <c r="G319" s="12"/>
      <c r="H319" s="18"/>
      <c r="I319" s="20"/>
      <c r="J319" s="12"/>
      <c r="K319" s="18"/>
      <c r="L319" s="20"/>
      <c r="M319" s="20"/>
      <c r="N319" s="20"/>
      <c r="O319" s="18"/>
      <c r="P319" s="12"/>
      <c r="Q319" s="9"/>
    </row>
    <row r="320" spans="1:17" ht="12.75" hidden="1">
      <c r="A320" s="10"/>
      <c r="B320" s="12"/>
      <c r="C320" s="12"/>
      <c r="D320" s="12"/>
      <c r="E320" s="12"/>
      <c r="F320" s="12"/>
      <c r="G320" s="12"/>
      <c r="H320" s="18"/>
      <c r="I320" s="20"/>
      <c r="J320" s="12"/>
      <c r="K320" s="18"/>
      <c r="L320" s="20"/>
      <c r="M320" s="20"/>
      <c r="N320" s="20"/>
      <c r="O320" s="18"/>
      <c r="P320" s="12"/>
      <c r="Q320" s="9"/>
    </row>
    <row r="321" spans="1:17" ht="12.75" hidden="1">
      <c r="A321" s="10"/>
      <c r="B321" s="12"/>
      <c r="C321" s="12"/>
      <c r="D321" s="12"/>
      <c r="E321" s="12"/>
      <c r="F321" s="12"/>
      <c r="G321" s="12"/>
      <c r="H321" s="18"/>
      <c r="I321" s="20"/>
      <c r="J321" s="12"/>
      <c r="K321" s="18"/>
      <c r="L321" s="20"/>
      <c r="M321" s="20"/>
      <c r="N321" s="20"/>
      <c r="O321" s="18"/>
      <c r="P321" s="12"/>
      <c r="Q321" s="9"/>
    </row>
    <row r="322" spans="1:17" ht="12.75" hidden="1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 hidden="1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 hidden="1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 hidden="1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 hidden="1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 hidden="1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 hidden="1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 hidden="1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 hidden="1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 hidden="1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 hidden="1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 hidden="1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 hidden="1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 hidden="1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 hidden="1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 hidden="1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 hidden="1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 hidden="1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 hidden="1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 hidden="1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 hidden="1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 hidden="1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 hidden="1">
      <c r="A344" s="225" t="s">
        <v>465</v>
      </c>
      <c r="B344" s="225"/>
      <c r="C344" s="225"/>
      <c r="D344" s="225"/>
      <c r="E344" s="225"/>
      <c r="F344" s="225"/>
      <c r="G344" s="226"/>
      <c r="H344" s="157">
        <f>SUM(H300:H343)</f>
        <v>0</v>
      </c>
      <c r="I344" s="21">
        <f>SUM(I300:I343)</f>
        <v>0</v>
      </c>
      <c r="J344" s="154"/>
      <c r="K344" s="19">
        <f>SUM(K300:K343)</f>
        <v>0</v>
      </c>
      <c r="L344" s="21">
        <f>SUM(L300:L343)</f>
        <v>0</v>
      </c>
      <c r="M344" s="21">
        <f>SUM(M300:M343)</f>
        <v>0</v>
      </c>
      <c r="N344" s="21">
        <f>SUM(N300:N343)</f>
        <v>0</v>
      </c>
      <c r="O344" s="155"/>
      <c r="P344" s="122"/>
      <c r="Q344" s="9"/>
    </row>
    <row r="345" spans="1:17" ht="12.75" hidden="1">
      <c r="A345" s="1" t="e">
        <f>CONCATENATE("Число порядкових номерів на сторінці: ",ЧислоПрописом(COUNTA(A300:A343))," (з ",A300," по ",A343,")")</f>
        <v>#NAME?</v>
      </c>
      <c r="B345" s="122"/>
      <c r="C345" s="122"/>
      <c r="D345" s="122"/>
      <c r="E345" s="122"/>
      <c r="F345" s="122"/>
      <c r="G345" s="135" t="e">
        <f>CONCATENATE("Загальна кількість у натуральних вимірах фактично на сторінці: ",ЧислоПрописом(H344))</f>
        <v>#NAME?</v>
      </c>
      <c r="H345" s="155"/>
      <c r="I345" s="156"/>
      <c r="J345" s="154"/>
      <c r="K345" s="155"/>
      <c r="L345" s="156"/>
      <c r="M345" s="156"/>
      <c r="N345" s="156"/>
      <c r="O345" s="155"/>
      <c r="P345" s="122"/>
      <c r="Q345" s="9"/>
    </row>
    <row r="346" spans="2:17" ht="12.75" hidden="1">
      <c r="B346" s="132"/>
      <c r="C346" s="132"/>
      <c r="E346" s="122"/>
      <c r="G346" s="135" t="e">
        <f>CONCATENATE("Загальна кількість у натуральних вимірах за даними бухобліку на сторінці: ",ЧислоПрописом(K344))</f>
        <v>#NAME?</v>
      </c>
      <c r="H346" s="155"/>
      <c r="I346" s="156"/>
      <c r="J346" s="154"/>
      <c r="K346" s="155"/>
      <c r="L346" s="156"/>
      <c r="M346" s="156"/>
      <c r="N346" s="156"/>
      <c r="O346" s="155"/>
      <c r="P346" s="122"/>
      <c r="Q346" s="9"/>
    </row>
    <row r="347" spans="1:17" ht="12.75" hidden="1">
      <c r="A347" s="228" t="s">
        <v>23</v>
      </c>
      <c r="B347" s="228" t="s">
        <v>24</v>
      </c>
      <c r="C347" s="228" t="s">
        <v>25</v>
      </c>
      <c r="D347" s="228" t="s">
        <v>10</v>
      </c>
      <c r="E347" s="228"/>
      <c r="F347" s="228"/>
      <c r="G347" s="228" t="s">
        <v>11</v>
      </c>
      <c r="H347" s="228" t="s">
        <v>12</v>
      </c>
      <c r="I347" s="228"/>
      <c r="J347" s="228" t="s">
        <v>34</v>
      </c>
      <c r="K347" s="228" t="s">
        <v>36</v>
      </c>
      <c r="L347" s="228"/>
      <c r="M347" s="228"/>
      <c r="N347" s="228"/>
      <c r="O347" s="228"/>
      <c r="P347" s="228" t="s">
        <v>13</v>
      </c>
      <c r="Q347" s="9"/>
    </row>
    <row r="348" spans="1:17" ht="12.75" hidden="1">
      <c r="A348" s="228"/>
      <c r="B348" s="228"/>
      <c r="C348" s="228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9"/>
    </row>
    <row r="349" spans="1:17" ht="12.75" hidden="1">
      <c r="A349" s="228"/>
      <c r="B349" s="228"/>
      <c r="C349" s="228"/>
      <c r="D349" s="229" t="s">
        <v>26</v>
      </c>
      <c r="E349" s="229" t="s">
        <v>14</v>
      </c>
      <c r="F349" s="229" t="s">
        <v>15</v>
      </c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9"/>
    </row>
    <row r="350" spans="1:17" ht="12.75" hidden="1">
      <c r="A350" s="228"/>
      <c r="B350" s="228"/>
      <c r="C350" s="228"/>
      <c r="D350" s="229"/>
      <c r="E350" s="229"/>
      <c r="F350" s="229"/>
      <c r="G350" s="228"/>
      <c r="H350" s="229" t="s">
        <v>16</v>
      </c>
      <c r="I350" s="229" t="s">
        <v>17</v>
      </c>
      <c r="J350" s="228"/>
      <c r="K350" s="229" t="s">
        <v>16</v>
      </c>
      <c r="L350" s="229" t="s">
        <v>18</v>
      </c>
      <c r="M350" s="229" t="s">
        <v>27</v>
      </c>
      <c r="N350" s="229" t="s">
        <v>19</v>
      </c>
      <c r="O350" s="229" t="s">
        <v>20</v>
      </c>
      <c r="P350" s="228"/>
      <c r="Q350" s="9"/>
    </row>
    <row r="351" spans="1:17" ht="51.75" customHeight="1" hidden="1">
      <c r="A351" s="228"/>
      <c r="B351" s="228"/>
      <c r="C351" s="228"/>
      <c r="D351" s="229"/>
      <c r="E351" s="229"/>
      <c r="F351" s="229"/>
      <c r="G351" s="228"/>
      <c r="H351" s="229"/>
      <c r="I351" s="229"/>
      <c r="J351" s="228"/>
      <c r="K351" s="229"/>
      <c r="L351" s="229"/>
      <c r="M351" s="229"/>
      <c r="N351" s="229"/>
      <c r="O351" s="229"/>
      <c r="P351" s="228"/>
      <c r="Q351" s="9"/>
    </row>
    <row r="352" spans="1:17" ht="12.75" hidden="1">
      <c r="A352" s="11">
        <v>1</v>
      </c>
      <c r="B352" s="11">
        <v>2</v>
      </c>
      <c r="C352" s="11">
        <v>3</v>
      </c>
      <c r="D352" s="11">
        <v>4</v>
      </c>
      <c r="E352" s="11">
        <v>5</v>
      </c>
      <c r="F352" s="11">
        <v>6</v>
      </c>
      <c r="G352" s="11">
        <v>7</v>
      </c>
      <c r="H352" s="11">
        <v>8</v>
      </c>
      <c r="I352" s="11">
        <v>9</v>
      </c>
      <c r="J352" s="11">
        <v>10</v>
      </c>
      <c r="K352" s="11">
        <v>11</v>
      </c>
      <c r="L352" s="11">
        <v>12</v>
      </c>
      <c r="M352" s="11">
        <v>13</v>
      </c>
      <c r="N352" s="11">
        <v>14</v>
      </c>
      <c r="O352" s="11">
        <v>15</v>
      </c>
      <c r="P352" s="11">
        <v>16</v>
      </c>
      <c r="Q352" s="9"/>
    </row>
    <row r="353" spans="1:17" ht="12.75" hidden="1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 hidden="1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 hidden="1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 hidden="1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 hidden="1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 hidden="1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 hidden="1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 hidden="1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 hidden="1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 hidden="1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 hidden="1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 hidden="1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 hidden="1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 hidden="1">
      <c r="A366" s="10"/>
      <c r="B366" s="12"/>
      <c r="C366" s="12"/>
      <c r="D366" s="12"/>
      <c r="E366" s="12"/>
      <c r="F366" s="12"/>
      <c r="G366" s="12"/>
      <c r="H366" s="18"/>
      <c r="I366" s="20"/>
      <c r="J366" s="12"/>
      <c r="K366" s="18"/>
      <c r="L366" s="20"/>
      <c r="M366" s="20"/>
      <c r="N366" s="20"/>
      <c r="O366" s="18"/>
      <c r="P366" s="12"/>
      <c r="Q366" s="9"/>
    </row>
    <row r="367" spans="1:17" ht="12.75" hidden="1">
      <c r="A367" s="10"/>
      <c r="B367" s="12"/>
      <c r="C367" s="12"/>
      <c r="D367" s="12"/>
      <c r="E367" s="12"/>
      <c r="F367" s="12"/>
      <c r="G367" s="12"/>
      <c r="H367" s="18"/>
      <c r="I367" s="20"/>
      <c r="J367" s="12"/>
      <c r="K367" s="18"/>
      <c r="L367" s="20"/>
      <c r="M367" s="20"/>
      <c r="N367" s="20"/>
      <c r="O367" s="18"/>
      <c r="P367" s="12"/>
      <c r="Q367" s="9"/>
    </row>
    <row r="368" spans="1:17" ht="12.75" hidden="1">
      <c r="A368" s="10"/>
      <c r="B368" s="12"/>
      <c r="C368" s="12"/>
      <c r="D368" s="12"/>
      <c r="E368" s="12"/>
      <c r="F368" s="12"/>
      <c r="G368" s="12"/>
      <c r="H368" s="18"/>
      <c r="I368" s="20"/>
      <c r="J368" s="12"/>
      <c r="K368" s="18"/>
      <c r="L368" s="20"/>
      <c r="M368" s="20"/>
      <c r="N368" s="20"/>
      <c r="O368" s="18"/>
      <c r="P368" s="12"/>
      <c r="Q368" s="9"/>
    </row>
    <row r="369" spans="1:17" ht="12.75" hidden="1">
      <c r="A369" s="10"/>
      <c r="B369" s="12"/>
      <c r="C369" s="12"/>
      <c r="D369" s="12"/>
      <c r="E369" s="12"/>
      <c r="F369" s="12"/>
      <c r="G369" s="12"/>
      <c r="H369" s="18"/>
      <c r="I369" s="20"/>
      <c r="J369" s="12"/>
      <c r="K369" s="18"/>
      <c r="L369" s="20"/>
      <c r="M369" s="20"/>
      <c r="N369" s="20"/>
      <c r="O369" s="18"/>
      <c r="P369" s="12"/>
      <c r="Q369" s="9"/>
    </row>
    <row r="370" spans="1:17" ht="12.75" hidden="1">
      <c r="A370" s="10"/>
      <c r="B370" s="12"/>
      <c r="C370" s="12"/>
      <c r="D370" s="12"/>
      <c r="E370" s="12"/>
      <c r="F370" s="12"/>
      <c r="G370" s="12"/>
      <c r="H370" s="18"/>
      <c r="I370" s="20"/>
      <c r="J370" s="12"/>
      <c r="K370" s="18"/>
      <c r="L370" s="20"/>
      <c r="M370" s="20"/>
      <c r="N370" s="20"/>
      <c r="O370" s="18"/>
      <c r="P370" s="12"/>
      <c r="Q370" s="9"/>
    </row>
    <row r="371" spans="1:17" ht="12.75" hidden="1">
      <c r="A371" s="10"/>
      <c r="B371" s="12"/>
      <c r="C371" s="12"/>
      <c r="D371" s="12"/>
      <c r="E371" s="12"/>
      <c r="F371" s="12"/>
      <c r="G371" s="12"/>
      <c r="H371" s="18"/>
      <c r="I371" s="20"/>
      <c r="J371" s="12"/>
      <c r="K371" s="18"/>
      <c r="L371" s="20"/>
      <c r="M371" s="20"/>
      <c r="N371" s="20"/>
      <c r="O371" s="18"/>
      <c r="P371" s="12"/>
      <c r="Q371" s="9"/>
    </row>
    <row r="372" spans="1:17" ht="12.75" hidden="1">
      <c r="A372" s="10"/>
      <c r="B372" s="12"/>
      <c r="C372" s="12"/>
      <c r="D372" s="12"/>
      <c r="E372" s="12"/>
      <c r="F372" s="12"/>
      <c r="G372" s="12"/>
      <c r="H372" s="18"/>
      <c r="I372" s="20"/>
      <c r="J372" s="12"/>
      <c r="K372" s="18"/>
      <c r="L372" s="20"/>
      <c r="M372" s="20"/>
      <c r="N372" s="20"/>
      <c r="O372" s="18"/>
      <c r="P372" s="12"/>
      <c r="Q372" s="9"/>
    </row>
    <row r="373" spans="1:17" ht="12.75" hidden="1">
      <c r="A373" s="10"/>
      <c r="B373" s="12"/>
      <c r="C373" s="12"/>
      <c r="D373" s="12"/>
      <c r="E373" s="12"/>
      <c r="F373" s="12"/>
      <c r="G373" s="12"/>
      <c r="H373" s="18"/>
      <c r="I373" s="20"/>
      <c r="J373" s="12"/>
      <c r="K373" s="18"/>
      <c r="L373" s="20"/>
      <c r="M373" s="20"/>
      <c r="N373" s="20"/>
      <c r="O373" s="18"/>
      <c r="P373" s="12"/>
      <c r="Q373" s="9"/>
    </row>
    <row r="374" spans="1:17" ht="12.75" hidden="1">
      <c r="A374" s="10"/>
      <c r="B374" s="12"/>
      <c r="C374" s="12"/>
      <c r="D374" s="12"/>
      <c r="E374" s="12"/>
      <c r="F374" s="12"/>
      <c r="G374" s="12"/>
      <c r="H374" s="18"/>
      <c r="I374" s="20"/>
      <c r="J374" s="12"/>
      <c r="K374" s="18"/>
      <c r="L374" s="20"/>
      <c r="M374" s="20"/>
      <c r="N374" s="20"/>
      <c r="O374" s="18"/>
      <c r="P374" s="12"/>
      <c r="Q374" s="9"/>
    </row>
    <row r="375" spans="1:17" ht="12.75" hidden="1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 hidden="1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 hidden="1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 hidden="1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 hidden="1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 hidden="1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 hidden="1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 hidden="1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 hidden="1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 hidden="1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 hidden="1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 hidden="1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 hidden="1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 hidden="1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 hidden="1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 hidden="1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 hidden="1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 hidden="1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 hidden="1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 hidden="1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 hidden="1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 hidden="1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 hidden="1">
      <c r="A397" s="225" t="s">
        <v>465</v>
      </c>
      <c r="B397" s="225"/>
      <c r="C397" s="225"/>
      <c r="D397" s="225"/>
      <c r="E397" s="225"/>
      <c r="F397" s="225"/>
      <c r="G397" s="226"/>
      <c r="H397" s="157">
        <f>SUM(H353:H396)</f>
        <v>0</v>
      </c>
      <c r="I397" s="21">
        <f>SUM(I353:I396)</f>
        <v>0</v>
      </c>
      <c r="J397" s="154"/>
      <c r="K397" s="19">
        <f>SUM(K353:K396)</f>
        <v>0</v>
      </c>
      <c r="L397" s="21">
        <f>SUM(L353:L396)</f>
        <v>0</v>
      </c>
      <c r="M397" s="21">
        <f>SUM(M353:M396)</f>
        <v>0</v>
      </c>
      <c r="N397" s="21">
        <f>SUM(N353:N396)</f>
        <v>0</v>
      </c>
      <c r="O397" s="155"/>
      <c r="P397" s="122"/>
      <c r="Q397" s="9"/>
    </row>
    <row r="398" spans="1:17" ht="12.75" hidden="1">
      <c r="A398" s="1" t="e">
        <f>CONCATENATE("Число порядкових номерів на сторінці: ",ЧислоПрописом(COUNTA(A353:A396))," (з ",A353," по ",A396,")")</f>
        <v>#NAME?</v>
      </c>
      <c r="B398" s="122"/>
      <c r="C398" s="122"/>
      <c r="D398" s="122"/>
      <c r="E398" s="122"/>
      <c r="F398" s="122"/>
      <c r="G398" s="135" t="e">
        <f>CONCATENATE("Загальна кількість у натуральних вимірах фактично на сторінці: ",ЧислоПрописом(H397))</f>
        <v>#NAME?</v>
      </c>
      <c r="H398" s="155"/>
      <c r="I398" s="156"/>
      <c r="J398" s="154"/>
      <c r="K398" s="155"/>
      <c r="L398" s="156"/>
      <c r="M398" s="156"/>
      <c r="N398" s="156"/>
      <c r="O398" s="155"/>
      <c r="P398" s="122"/>
      <c r="Q398" s="9"/>
    </row>
    <row r="399" spans="2:17" ht="12.75" hidden="1">
      <c r="B399" s="132"/>
      <c r="C399" s="132"/>
      <c r="E399" s="122"/>
      <c r="G399" s="135" t="e">
        <f>CONCATENATE("Загальна кількість у натуральних вимірах за даними бухобліку на сторінці: ",ЧислоПрописом(K397))</f>
        <v>#NAME?</v>
      </c>
      <c r="H399" s="155"/>
      <c r="I399" s="156"/>
      <c r="J399" s="154"/>
      <c r="K399" s="155"/>
      <c r="L399" s="156"/>
      <c r="M399" s="156"/>
      <c r="N399" s="156"/>
      <c r="O399" s="155"/>
      <c r="P399" s="122"/>
      <c r="Q399" s="9"/>
    </row>
    <row r="400" spans="1:17" ht="12.75" hidden="1">
      <c r="A400" s="228" t="s">
        <v>23</v>
      </c>
      <c r="B400" s="228" t="s">
        <v>24</v>
      </c>
      <c r="C400" s="228" t="s">
        <v>25</v>
      </c>
      <c r="D400" s="228" t="s">
        <v>10</v>
      </c>
      <c r="E400" s="228"/>
      <c r="F400" s="228"/>
      <c r="G400" s="228" t="s">
        <v>11</v>
      </c>
      <c r="H400" s="228" t="s">
        <v>12</v>
      </c>
      <c r="I400" s="228"/>
      <c r="J400" s="228" t="s">
        <v>34</v>
      </c>
      <c r="K400" s="228" t="s">
        <v>36</v>
      </c>
      <c r="L400" s="228"/>
      <c r="M400" s="228"/>
      <c r="N400" s="228"/>
      <c r="O400" s="228"/>
      <c r="P400" s="228" t="s">
        <v>13</v>
      </c>
      <c r="Q400" s="9"/>
    </row>
    <row r="401" spans="1:17" ht="12.75" hidden="1">
      <c r="A401" s="228"/>
      <c r="B401" s="228"/>
      <c r="C401" s="228"/>
      <c r="D401" s="228"/>
      <c r="E401" s="228"/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9"/>
    </row>
    <row r="402" spans="1:17" ht="12.75" hidden="1">
      <c r="A402" s="228"/>
      <c r="B402" s="228"/>
      <c r="C402" s="228"/>
      <c r="D402" s="229" t="s">
        <v>26</v>
      </c>
      <c r="E402" s="229" t="s">
        <v>14</v>
      </c>
      <c r="F402" s="229" t="s">
        <v>15</v>
      </c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9"/>
    </row>
    <row r="403" spans="1:17" ht="12.75" hidden="1">
      <c r="A403" s="228"/>
      <c r="B403" s="228"/>
      <c r="C403" s="228"/>
      <c r="D403" s="229"/>
      <c r="E403" s="229"/>
      <c r="F403" s="229"/>
      <c r="G403" s="228"/>
      <c r="H403" s="229" t="s">
        <v>16</v>
      </c>
      <c r="I403" s="229" t="s">
        <v>17</v>
      </c>
      <c r="J403" s="228"/>
      <c r="K403" s="229" t="s">
        <v>16</v>
      </c>
      <c r="L403" s="229" t="s">
        <v>18</v>
      </c>
      <c r="M403" s="229" t="s">
        <v>27</v>
      </c>
      <c r="N403" s="229" t="s">
        <v>19</v>
      </c>
      <c r="O403" s="229" t="s">
        <v>20</v>
      </c>
      <c r="P403" s="228"/>
      <c r="Q403" s="9"/>
    </row>
    <row r="404" spans="1:17" ht="51" customHeight="1" hidden="1">
      <c r="A404" s="228"/>
      <c r="B404" s="228"/>
      <c r="C404" s="228"/>
      <c r="D404" s="229"/>
      <c r="E404" s="229"/>
      <c r="F404" s="229"/>
      <c r="G404" s="228"/>
      <c r="H404" s="229"/>
      <c r="I404" s="229"/>
      <c r="J404" s="228"/>
      <c r="K404" s="229"/>
      <c r="L404" s="229"/>
      <c r="M404" s="229"/>
      <c r="N404" s="229"/>
      <c r="O404" s="229"/>
      <c r="P404" s="228"/>
      <c r="Q404" s="9"/>
    </row>
    <row r="405" spans="1:17" ht="12.75" hidden="1">
      <c r="A405" s="11">
        <v>1</v>
      </c>
      <c r="B405" s="11">
        <v>2</v>
      </c>
      <c r="C405" s="11">
        <v>3</v>
      </c>
      <c r="D405" s="11">
        <v>4</v>
      </c>
      <c r="E405" s="11">
        <v>5</v>
      </c>
      <c r="F405" s="11">
        <v>6</v>
      </c>
      <c r="G405" s="11">
        <v>7</v>
      </c>
      <c r="H405" s="11">
        <v>8</v>
      </c>
      <c r="I405" s="11">
        <v>9</v>
      </c>
      <c r="J405" s="11">
        <v>10</v>
      </c>
      <c r="K405" s="11">
        <v>11</v>
      </c>
      <c r="L405" s="11">
        <v>12</v>
      </c>
      <c r="M405" s="11">
        <v>13</v>
      </c>
      <c r="N405" s="11">
        <v>14</v>
      </c>
      <c r="O405" s="11">
        <v>15</v>
      </c>
      <c r="P405" s="11">
        <v>16</v>
      </c>
      <c r="Q405" s="9"/>
    </row>
    <row r="406" spans="1:17" ht="12.75" hidden="1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 hidden="1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 hidden="1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 hidden="1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 hidden="1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 hidden="1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 hidden="1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 hidden="1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 hidden="1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 hidden="1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 hidden="1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 hidden="1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 hidden="1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 hidden="1">
      <c r="A419" s="10"/>
      <c r="B419" s="12"/>
      <c r="C419" s="12"/>
      <c r="D419" s="12"/>
      <c r="E419" s="12"/>
      <c r="F419" s="12"/>
      <c r="G419" s="12"/>
      <c r="H419" s="18"/>
      <c r="I419" s="20"/>
      <c r="J419" s="12"/>
      <c r="K419" s="18"/>
      <c r="L419" s="20"/>
      <c r="M419" s="20"/>
      <c r="N419" s="20"/>
      <c r="O419" s="18"/>
      <c r="P419" s="12"/>
      <c r="Q419" s="9"/>
    </row>
    <row r="420" spans="1:17" ht="12.75" hidden="1">
      <c r="A420" s="10"/>
      <c r="B420" s="12"/>
      <c r="C420" s="12"/>
      <c r="D420" s="12"/>
      <c r="E420" s="12"/>
      <c r="F420" s="12"/>
      <c r="G420" s="12"/>
      <c r="H420" s="18"/>
      <c r="I420" s="20"/>
      <c r="J420" s="12"/>
      <c r="K420" s="18"/>
      <c r="L420" s="20"/>
      <c r="M420" s="20"/>
      <c r="N420" s="20"/>
      <c r="O420" s="18"/>
      <c r="P420" s="12"/>
      <c r="Q420" s="9"/>
    </row>
    <row r="421" spans="1:17" ht="12.75" hidden="1">
      <c r="A421" s="10"/>
      <c r="B421" s="12"/>
      <c r="C421" s="12"/>
      <c r="D421" s="12"/>
      <c r="E421" s="12"/>
      <c r="F421" s="12"/>
      <c r="G421" s="12"/>
      <c r="H421" s="18"/>
      <c r="I421" s="20"/>
      <c r="J421" s="12"/>
      <c r="K421" s="18"/>
      <c r="L421" s="20"/>
      <c r="M421" s="20"/>
      <c r="N421" s="20"/>
      <c r="O421" s="18"/>
      <c r="P421" s="12"/>
      <c r="Q421" s="9"/>
    </row>
    <row r="422" spans="1:17" ht="12.75" hidden="1">
      <c r="A422" s="10"/>
      <c r="B422" s="12"/>
      <c r="C422" s="12"/>
      <c r="D422" s="12"/>
      <c r="E422" s="12"/>
      <c r="F422" s="12"/>
      <c r="G422" s="12"/>
      <c r="H422" s="18"/>
      <c r="I422" s="20"/>
      <c r="J422" s="12"/>
      <c r="K422" s="18"/>
      <c r="L422" s="20"/>
      <c r="M422" s="20"/>
      <c r="N422" s="20"/>
      <c r="O422" s="18"/>
      <c r="P422" s="12"/>
      <c r="Q422" s="9"/>
    </row>
    <row r="423" spans="1:17" ht="12.75" hidden="1">
      <c r="A423" s="10"/>
      <c r="B423" s="12"/>
      <c r="C423" s="12"/>
      <c r="D423" s="12"/>
      <c r="E423" s="12"/>
      <c r="F423" s="12"/>
      <c r="G423" s="12"/>
      <c r="H423" s="18"/>
      <c r="I423" s="20"/>
      <c r="J423" s="12"/>
      <c r="K423" s="18"/>
      <c r="L423" s="20"/>
      <c r="M423" s="20"/>
      <c r="N423" s="20"/>
      <c r="O423" s="18"/>
      <c r="P423" s="12"/>
      <c r="Q423" s="9"/>
    </row>
    <row r="424" spans="1:17" ht="12.75" hidden="1">
      <c r="A424" s="10"/>
      <c r="B424" s="12"/>
      <c r="C424" s="12"/>
      <c r="D424" s="12"/>
      <c r="E424" s="12"/>
      <c r="F424" s="12"/>
      <c r="G424" s="12"/>
      <c r="H424" s="18"/>
      <c r="I424" s="20"/>
      <c r="J424" s="12"/>
      <c r="K424" s="18"/>
      <c r="L424" s="20"/>
      <c r="M424" s="20"/>
      <c r="N424" s="20"/>
      <c r="O424" s="18"/>
      <c r="P424" s="12"/>
      <c r="Q424" s="9"/>
    </row>
    <row r="425" spans="1:17" ht="12.75" hidden="1">
      <c r="A425" s="10"/>
      <c r="B425" s="12"/>
      <c r="C425" s="12"/>
      <c r="D425" s="12"/>
      <c r="E425" s="12"/>
      <c r="F425" s="12"/>
      <c r="G425" s="12"/>
      <c r="H425" s="18"/>
      <c r="I425" s="20"/>
      <c r="J425" s="12"/>
      <c r="K425" s="18"/>
      <c r="L425" s="20"/>
      <c r="M425" s="20"/>
      <c r="N425" s="20"/>
      <c r="O425" s="18"/>
      <c r="P425" s="12"/>
      <c r="Q425" s="9"/>
    </row>
    <row r="426" spans="1:17" ht="12.75" hidden="1">
      <c r="A426" s="10"/>
      <c r="B426" s="12"/>
      <c r="C426" s="12"/>
      <c r="D426" s="12"/>
      <c r="E426" s="12"/>
      <c r="F426" s="12"/>
      <c r="G426" s="12"/>
      <c r="H426" s="18"/>
      <c r="I426" s="20"/>
      <c r="J426" s="12"/>
      <c r="K426" s="18"/>
      <c r="L426" s="20"/>
      <c r="M426" s="20"/>
      <c r="N426" s="20"/>
      <c r="O426" s="18"/>
      <c r="P426" s="12"/>
      <c r="Q426" s="9"/>
    </row>
    <row r="427" spans="1:17" ht="12.75" hidden="1">
      <c r="A427" s="10"/>
      <c r="B427" s="12"/>
      <c r="C427" s="12"/>
      <c r="D427" s="12"/>
      <c r="E427" s="12"/>
      <c r="F427" s="12"/>
      <c r="G427" s="12"/>
      <c r="H427" s="18"/>
      <c r="I427" s="20"/>
      <c r="J427" s="12"/>
      <c r="K427" s="18"/>
      <c r="L427" s="20"/>
      <c r="M427" s="20"/>
      <c r="N427" s="20"/>
      <c r="O427" s="18"/>
      <c r="P427" s="12"/>
      <c r="Q427" s="9"/>
    </row>
    <row r="428" spans="1:17" ht="12.75" hidden="1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 hidden="1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 hidden="1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 hidden="1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 hidden="1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 hidden="1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 hidden="1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 hidden="1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 hidden="1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 hidden="1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 hidden="1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 hidden="1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 hidden="1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 hidden="1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 hidden="1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 hidden="1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 hidden="1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 hidden="1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 hidden="1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 hidden="1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 hidden="1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 hidden="1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 hidden="1">
      <c r="A450" s="225" t="s">
        <v>465</v>
      </c>
      <c r="B450" s="225"/>
      <c r="C450" s="225"/>
      <c r="D450" s="225"/>
      <c r="E450" s="225"/>
      <c r="F450" s="225"/>
      <c r="G450" s="226"/>
      <c r="H450" s="157">
        <f>SUM(H406:H449)</f>
        <v>0</v>
      </c>
      <c r="I450" s="21">
        <f>SUM(I406:I449)</f>
        <v>0</v>
      </c>
      <c r="J450" s="154"/>
      <c r="K450" s="19">
        <f>SUM(K406:K449)</f>
        <v>0</v>
      </c>
      <c r="L450" s="21">
        <f>SUM(L406:L449)</f>
        <v>0</v>
      </c>
      <c r="M450" s="21">
        <f>SUM(M406:M449)</f>
        <v>0</v>
      </c>
      <c r="N450" s="21">
        <f>SUM(N406:N449)</f>
        <v>0</v>
      </c>
      <c r="O450" s="155"/>
      <c r="P450" s="122"/>
      <c r="Q450" s="9"/>
    </row>
    <row r="451" spans="1:17" ht="12.75" hidden="1">
      <c r="A451" s="1" t="e">
        <f>CONCATENATE("Число порядкових номерів на сторінці: ",ЧислоПрописом(COUNTA(A406:A449))," (з ",A406," по ",A449,")")</f>
        <v>#NAME?</v>
      </c>
      <c r="B451" s="122"/>
      <c r="C451" s="122"/>
      <c r="D451" s="122"/>
      <c r="E451" s="122"/>
      <c r="F451" s="122"/>
      <c r="G451" s="135" t="e">
        <f>CONCATENATE("Загальна кількість у натуральних вимірах фактично на сторінці: ",ЧислоПрописом(H450))</f>
        <v>#NAME?</v>
      </c>
      <c r="H451" s="155"/>
      <c r="I451" s="156"/>
      <c r="J451" s="154"/>
      <c r="K451" s="155"/>
      <c r="L451" s="156"/>
      <c r="M451" s="156"/>
      <c r="N451" s="156"/>
      <c r="O451" s="155"/>
      <c r="P451" s="122"/>
      <c r="Q451" s="9"/>
    </row>
    <row r="452" spans="2:17" ht="12.75" hidden="1">
      <c r="B452" s="132"/>
      <c r="C452" s="132"/>
      <c r="E452" s="122"/>
      <c r="G452" s="135" t="e">
        <f>CONCATENATE("Загальна кількість у натуральних вимірах за даними бухобліку на сторінці: ",ЧислоПрописом(K450))</f>
        <v>#NAME?</v>
      </c>
      <c r="H452" s="155"/>
      <c r="I452" s="156"/>
      <c r="J452" s="154"/>
      <c r="K452" s="155"/>
      <c r="L452" s="156"/>
      <c r="M452" s="156"/>
      <c r="N452" s="156"/>
      <c r="O452" s="155"/>
      <c r="P452" s="122"/>
      <c r="Q452" s="9"/>
    </row>
    <row r="453" spans="1:17" ht="12.75" hidden="1">
      <c r="A453" s="228" t="s">
        <v>23</v>
      </c>
      <c r="B453" s="228" t="s">
        <v>24</v>
      </c>
      <c r="C453" s="228" t="s">
        <v>25</v>
      </c>
      <c r="D453" s="228" t="s">
        <v>10</v>
      </c>
      <c r="E453" s="228"/>
      <c r="F453" s="228"/>
      <c r="G453" s="228" t="s">
        <v>11</v>
      </c>
      <c r="H453" s="228" t="s">
        <v>12</v>
      </c>
      <c r="I453" s="228"/>
      <c r="J453" s="228" t="s">
        <v>34</v>
      </c>
      <c r="K453" s="228" t="s">
        <v>36</v>
      </c>
      <c r="L453" s="228"/>
      <c r="M453" s="228"/>
      <c r="N453" s="228"/>
      <c r="O453" s="228"/>
      <c r="P453" s="228" t="s">
        <v>13</v>
      </c>
      <c r="Q453" s="9"/>
    </row>
    <row r="454" spans="1:17" ht="12.75" hidden="1">
      <c r="A454" s="228"/>
      <c r="B454" s="228"/>
      <c r="C454" s="228"/>
      <c r="D454" s="228"/>
      <c r="E454" s="228"/>
      <c r="F454" s="228"/>
      <c r="G454" s="228"/>
      <c r="H454" s="228"/>
      <c r="I454" s="228"/>
      <c r="J454" s="228"/>
      <c r="K454" s="228"/>
      <c r="L454" s="228"/>
      <c r="M454" s="228"/>
      <c r="N454" s="228"/>
      <c r="O454" s="228"/>
      <c r="P454" s="228"/>
      <c r="Q454" s="9"/>
    </row>
    <row r="455" spans="1:17" ht="12.75" hidden="1">
      <c r="A455" s="228"/>
      <c r="B455" s="228"/>
      <c r="C455" s="228"/>
      <c r="D455" s="229" t="s">
        <v>26</v>
      </c>
      <c r="E455" s="229" t="s">
        <v>14</v>
      </c>
      <c r="F455" s="229" t="s">
        <v>15</v>
      </c>
      <c r="G455" s="228"/>
      <c r="H455" s="228"/>
      <c r="I455" s="228"/>
      <c r="J455" s="228"/>
      <c r="K455" s="228"/>
      <c r="L455" s="228"/>
      <c r="M455" s="228"/>
      <c r="N455" s="228"/>
      <c r="O455" s="228"/>
      <c r="P455" s="228"/>
      <c r="Q455" s="9"/>
    </row>
    <row r="456" spans="1:17" ht="12.75" hidden="1">
      <c r="A456" s="228"/>
      <c r="B456" s="228"/>
      <c r="C456" s="228"/>
      <c r="D456" s="229"/>
      <c r="E456" s="229"/>
      <c r="F456" s="229"/>
      <c r="G456" s="228"/>
      <c r="H456" s="229" t="s">
        <v>16</v>
      </c>
      <c r="I456" s="229" t="s">
        <v>17</v>
      </c>
      <c r="J456" s="228"/>
      <c r="K456" s="229" t="s">
        <v>16</v>
      </c>
      <c r="L456" s="229" t="s">
        <v>18</v>
      </c>
      <c r="M456" s="229" t="s">
        <v>27</v>
      </c>
      <c r="N456" s="229" t="s">
        <v>19</v>
      </c>
      <c r="O456" s="229" t="s">
        <v>20</v>
      </c>
      <c r="P456" s="228"/>
      <c r="Q456" s="9"/>
    </row>
    <row r="457" spans="1:17" ht="51" customHeight="1" hidden="1">
      <c r="A457" s="228"/>
      <c r="B457" s="228"/>
      <c r="C457" s="228"/>
      <c r="D457" s="229"/>
      <c r="E457" s="229"/>
      <c r="F457" s="229"/>
      <c r="G457" s="228"/>
      <c r="H457" s="229"/>
      <c r="I457" s="229"/>
      <c r="J457" s="228"/>
      <c r="K457" s="229"/>
      <c r="L457" s="229"/>
      <c r="M457" s="229"/>
      <c r="N457" s="229"/>
      <c r="O457" s="229"/>
      <c r="P457" s="228"/>
      <c r="Q457" s="9"/>
    </row>
    <row r="458" spans="1:17" ht="12.75" hidden="1">
      <c r="A458" s="11">
        <v>1</v>
      </c>
      <c r="B458" s="11">
        <v>2</v>
      </c>
      <c r="C458" s="11">
        <v>3</v>
      </c>
      <c r="D458" s="11">
        <v>4</v>
      </c>
      <c r="E458" s="11">
        <v>5</v>
      </c>
      <c r="F458" s="11">
        <v>6</v>
      </c>
      <c r="G458" s="11">
        <v>7</v>
      </c>
      <c r="H458" s="11">
        <v>8</v>
      </c>
      <c r="I458" s="11">
        <v>9</v>
      </c>
      <c r="J458" s="11">
        <v>10</v>
      </c>
      <c r="K458" s="11">
        <v>11</v>
      </c>
      <c r="L458" s="11">
        <v>12</v>
      </c>
      <c r="M458" s="11">
        <v>13</v>
      </c>
      <c r="N458" s="11">
        <v>14</v>
      </c>
      <c r="O458" s="11">
        <v>15</v>
      </c>
      <c r="P458" s="11">
        <v>16</v>
      </c>
      <c r="Q458" s="9"/>
    </row>
    <row r="459" spans="1:17" ht="12.75" hidden="1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 hidden="1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 hidden="1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 hidden="1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 hidden="1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 hidden="1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 hidden="1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 hidden="1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 hidden="1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 hidden="1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 hidden="1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 hidden="1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 hidden="1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 hidden="1">
      <c r="A472" s="10"/>
      <c r="B472" s="12"/>
      <c r="C472" s="12"/>
      <c r="D472" s="12"/>
      <c r="E472" s="12"/>
      <c r="F472" s="12"/>
      <c r="G472" s="12"/>
      <c r="H472" s="18"/>
      <c r="I472" s="20"/>
      <c r="J472" s="12"/>
      <c r="K472" s="18"/>
      <c r="L472" s="20"/>
      <c r="M472" s="20"/>
      <c r="N472" s="20"/>
      <c r="O472" s="18"/>
      <c r="P472" s="12"/>
      <c r="Q472" s="9"/>
    </row>
    <row r="473" spans="1:17" ht="12.75" hidden="1">
      <c r="A473" s="10"/>
      <c r="B473" s="12"/>
      <c r="C473" s="12"/>
      <c r="D473" s="12"/>
      <c r="E473" s="12"/>
      <c r="F473" s="12"/>
      <c r="G473" s="12"/>
      <c r="H473" s="18"/>
      <c r="I473" s="20"/>
      <c r="J473" s="12"/>
      <c r="K473" s="18"/>
      <c r="L473" s="20"/>
      <c r="M473" s="20"/>
      <c r="N473" s="20"/>
      <c r="O473" s="18"/>
      <c r="P473" s="12"/>
      <c r="Q473" s="9"/>
    </row>
    <row r="474" spans="1:17" ht="12.75" hidden="1">
      <c r="A474" s="10"/>
      <c r="B474" s="12"/>
      <c r="C474" s="12"/>
      <c r="D474" s="12"/>
      <c r="E474" s="12"/>
      <c r="F474" s="12"/>
      <c r="G474" s="12"/>
      <c r="H474" s="18"/>
      <c r="I474" s="20"/>
      <c r="J474" s="12"/>
      <c r="K474" s="18"/>
      <c r="L474" s="20"/>
      <c r="M474" s="20"/>
      <c r="N474" s="20"/>
      <c r="O474" s="18"/>
      <c r="P474" s="12"/>
      <c r="Q474" s="9"/>
    </row>
    <row r="475" spans="1:17" ht="12.75" hidden="1">
      <c r="A475" s="10"/>
      <c r="B475" s="12"/>
      <c r="C475" s="12"/>
      <c r="D475" s="12"/>
      <c r="E475" s="12"/>
      <c r="F475" s="12"/>
      <c r="G475" s="12"/>
      <c r="H475" s="18"/>
      <c r="I475" s="20"/>
      <c r="J475" s="12"/>
      <c r="K475" s="18"/>
      <c r="L475" s="20"/>
      <c r="M475" s="20"/>
      <c r="N475" s="20"/>
      <c r="O475" s="18"/>
      <c r="P475" s="12"/>
      <c r="Q475" s="9"/>
    </row>
    <row r="476" spans="1:17" ht="12.75" hidden="1">
      <c r="A476" s="10"/>
      <c r="B476" s="12"/>
      <c r="C476" s="12"/>
      <c r="D476" s="12"/>
      <c r="E476" s="12"/>
      <c r="F476" s="12"/>
      <c r="G476" s="12"/>
      <c r="H476" s="18"/>
      <c r="I476" s="20"/>
      <c r="J476" s="12"/>
      <c r="K476" s="18"/>
      <c r="L476" s="20"/>
      <c r="M476" s="20"/>
      <c r="N476" s="20"/>
      <c r="O476" s="18"/>
      <c r="P476" s="12"/>
      <c r="Q476" s="9"/>
    </row>
    <row r="477" spans="1:17" ht="12.75" hidden="1">
      <c r="A477" s="10"/>
      <c r="B477" s="12"/>
      <c r="C477" s="12"/>
      <c r="D477" s="12"/>
      <c r="E477" s="12"/>
      <c r="F477" s="12"/>
      <c r="G477" s="12"/>
      <c r="H477" s="18"/>
      <c r="I477" s="20"/>
      <c r="J477" s="12"/>
      <c r="K477" s="18"/>
      <c r="L477" s="20"/>
      <c r="M477" s="20"/>
      <c r="N477" s="20"/>
      <c r="O477" s="18"/>
      <c r="P477" s="12"/>
      <c r="Q477" s="9"/>
    </row>
    <row r="478" spans="1:17" ht="12.75" hidden="1">
      <c r="A478" s="10"/>
      <c r="B478" s="12"/>
      <c r="C478" s="12"/>
      <c r="D478" s="12"/>
      <c r="E478" s="12"/>
      <c r="F478" s="12"/>
      <c r="G478" s="12"/>
      <c r="H478" s="18"/>
      <c r="I478" s="20"/>
      <c r="J478" s="12"/>
      <c r="K478" s="18"/>
      <c r="L478" s="20"/>
      <c r="M478" s="20"/>
      <c r="N478" s="20"/>
      <c r="O478" s="18"/>
      <c r="P478" s="12"/>
      <c r="Q478" s="9"/>
    </row>
    <row r="479" spans="1:17" ht="12.75" hidden="1">
      <c r="A479" s="10"/>
      <c r="B479" s="12"/>
      <c r="C479" s="12"/>
      <c r="D479" s="12"/>
      <c r="E479" s="12"/>
      <c r="F479" s="12"/>
      <c r="G479" s="12"/>
      <c r="H479" s="18"/>
      <c r="I479" s="20"/>
      <c r="J479" s="12"/>
      <c r="K479" s="18"/>
      <c r="L479" s="20"/>
      <c r="M479" s="20"/>
      <c r="N479" s="20"/>
      <c r="O479" s="18"/>
      <c r="P479" s="12"/>
      <c r="Q479" s="9"/>
    </row>
    <row r="480" spans="1:17" ht="12.75" hidden="1">
      <c r="A480" s="10"/>
      <c r="B480" s="12"/>
      <c r="C480" s="12"/>
      <c r="D480" s="12"/>
      <c r="E480" s="12"/>
      <c r="F480" s="12"/>
      <c r="G480" s="12"/>
      <c r="H480" s="18"/>
      <c r="I480" s="20"/>
      <c r="J480" s="12"/>
      <c r="K480" s="18"/>
      <c r="L480" s="20"/>
      <c r="M480" s="20"/>
      <c r="N480" s="20"/>
      <c r="O480" s="18"/>
      <c r="P480" s="12"/>
      <c r="Q480" s="9"/>
    </row>
    <row r="481" spans="1:17" ht="12.75" hidden="1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 hidden="1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 hidden="1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 hidden="1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 hidden="1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 hidden="1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 hidden="1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 hidden="1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 hidden="1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 hidden="1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 hidden="1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 hidden="1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 hidden="1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 hidden="1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 hidden="1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 hidden="1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 hidden="1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 hidden="1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 hidden="1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 hidden="1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 hidden="1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 hidden="1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 hidden="1">
      <c r="A503" s="225" t="s">
        <v>465</v>
      </c>
      <c r="B503" s="225"/>
      <c r="C503" s="225"/>
      <c r="D503" s="225"/>
      <c r="E503" s="225"/>
      <c r="F503" s="225"/>
      <c r="G503" s="226"/>
      <c r="H503" s="157">
        <f>SUM(H459:H502)</f>
        <v>0</v>
      </c>
      <c r="I503" s="21">
        <f>SUM(I459:I502)</f>
        <v>0</v>
      </c>
      <c r="J503" s="154"/>
      <c r="K503" s="19">
        <f>SUM(K459:K502)</f>
        <v>0</v>
      </c>
      <c r="L503" s="21">
        <f>SUM(L459:L502)</f>
        <v>0</v>
      </c>
      <c r="M503" s="21">
        <f>SUM(M459:M502)</f>
        <v>0</v>
      </c>
      <c r="N503" s="21">
        <f>SUM(N459:N502)</f>
        <v>0</v>
      </c>
      <c r="O503" s="155"/>
      <c r="P503" s="122"/>
      <c r="Q503" s="9"/>
    </row>
    <row r="504" spans="1:17" ht="12.75" hidden="1">
      <c r="A504" s="1" t="e">
        <f>CONCATENATE("Число порядкових номерів на сторінці: ",ЧислоПрописом(COUNTA(A459:A502))," (з ",A459," по ",A502,")")</f>
        <v>#NAME?</v>
      </c>
      <c r="B504" s="122"/>
      <c r="C504" s="122"/>
      <c r="D504" s="122"/>
      <c r="E504" s="122"/>
      <c r="F504" s="122"/>
      <c r="G504" s="135" t="e">
        <f>CONCATENATE("Загальна кількість у натуральних вимірах фактично на сторінці: ",ЧислоПрописом(H503))</f>
        <v>#NAME?</v>
      </c>
      <c r="H504" s="155"/>
      <c r="I504" s="156"/>
      <c r="J504" s="154"/>
      <c r="K504" s="155"/>
      <c r="L504" s="156"/>
      <c r="M504" s="156"/>
      <c r="N504" s="156"/>
      <c r="O504" s="155"/>
      <c r="P504" s="122"/>
      <c r="Q504" s="9"/>
    </row>
    <row r="505" spans="2:17" ht="12.75" hidden="1">
      <c r="B505" s="132"/>
      <c r="C505" s="132"/>
      <c r="E505" s="122"/>
      <c r="G505" s="135" t="e">
        <f>CONCATENATE("Загальна кількість у натуральних вимірах за даними бухобліку на сторінці: ",ЧислоПрописом(K503))</f>
        <v>#NAME?</v>
      </c>
      <c r="H505" s="155"/>
      <c r="I505" s="156"/>
      <c r="J505" s="154"/>
      <c r="K505" s="155"/>
      <c r="L505" s="156"/>
      <c r="M505" s="156"/>
      <c r="N505" s="156"/>
      <c r="O505" s="155"/>
      <c r="P505" s="122"/>
      <c r="Q505" s="9"/>
    </row>
    <row r="506" spans="1:17" ht="12.75" hidden="1">
      <c r="A506" s="228" t="s">
        <v>23</v>
      </c>
      <c r="B506" s="228" t="s">
        <v>24</v>
      </c>
      <c r="C506" s="228" t="s">
        <v>25</v>
      </c>
      <c r="D506" s="228" t="s">
        <v>10</v>
      </c>
      <c r="E506" s="228"/>
      <c r="F506" s="228"/>
      <c r="G506" s="228" t="s">
        <v>11</v>
      </c>
      <c r="H506" s="228" t="s">
        <v>12</v>
      </c>
      <c r="I506" s="228"/>
      <c r="J506" s="228" t="s">
        <v>34</v>
      </c>
      <c r="K506" s="228" t="s">
        <v>36</v>
      </c>
      <c r="L506" s="228"/>
      <c r="M506" s="228"/>
      <c r="N506" s="228"/>
      <c r="O506" s="228"/>
      <c r="P506" s="228" t="s">
        <v>13</v>
      </c>
      <c r="Q506" s="9"/>
    </row>
    <row r="507" spans="1:17" ht="12.75" hidden="1">
      <c r="A507" s="228"/>
      <c r="B507" s="228"/>
      <c r="C507" s="228"/>
      <c r="D507" s="228"/>
      <c r="E507" s="228"/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9"/>
    </row>
    <row r="508" spans="1:17" ht="12.75" hidden="1">
      <c r="A508" s="228"/>
      <c r="B508" s="228"/>
      <c r="C508" s="228"/>
      <c r="D508" s="229" t="s">
        <v>26</v>
      </c>
      <c r="E508" s="229" t="s">
        <v>14</v>
      </c>
      <c r="F508" s="229" t="s">
        <v>15</v>
      </c>
      <c r="G508" s="228"/>
      <c r="H508" s="228"/>
      <c r="I508" s="228"/>
      <c r="J508" s="228"/>
      <c r="K508" s="228"/>
      <c r="L508" s="228"/>
      <c r="M508" s="228"/>
      <c r="N508" s="228"/>
      <c r="O508" s="228"/>
      <c r="P508" s="228"/>
      <c r="Q508" s="9"/>
    </row>
    <row r="509" spans="1:17" ht="12.75" hidden="1">
      <c r="A509" s="228"/>
      <c r="B509" s="228"/>
      <c r="C509" s="228"/>
      <c r="D509" s="229"/>
      <c r="E509" s="229"/>
      <c r="F509" s="229"/>
      <c r="G509" s="228"/>
      <c r="H509" s="229" t="s">
        <v>16</v>
      </c>
      <c r="I509" s="229" t="s">
        <v>17</v>
      </c>
      <c r="J509" s="228"/>
      <c r="K509" s="229" t="s">
        <v>16</v>
      </c>
      <c r="L509" s="229" t="s">
        <v>18</v>
      </c>
      <c r="M509" s="229" t="s">
        <v>27</v>
      </c>
      <c r="N509" s="229" t="s">
        <v>19</v>
      </c>
      <c r="O509" s="229" t="s">
        <v>20</v>
      </c>
      <c r="P509" s="228"/>
      <c r="Q509" s="9"/>
    </row>
    <row r="510" spans="1:17" ht="50.25" customHeight="1" hidden="1">
      <c r="A510" s="228"/>
      <c r="B510" s="228"/>
      <c r="C510" s="228"/>
      <c r="D510" s="229"/>
      <c r="E510" s="229"/>
      <c r="F510" s="229"/>
      <c r="G510" s="228"/>
      <c r="H510" s="229"/>
      <c r="I510" s="229"/>
      <c r="J510" s="228"/>
      <c r="K510" s="229"/>
      <c r="L510" s="229"/>
      <c r="M510" s="229"/>
      <c r="N510" s="229"/>
      <c r="O510" s="229"/>
      <c r="P510" s="228"/>
      <c r="Q510" s="9"/>
    </row>
    <row r="511" spans="1:17" ht="12.75" hidden="1">
      <c r="A511" s="11">
        <v>1</v>
      </c>
      <c r="B511" s="11">
        <v>2</v>
      </c>
      <c r="C511" s="11">
        <v>3</v>
      </c>
      <c r="D511" s="11">
        <v>4</v>
      </c>
      <c r="E511" s="11">
        <v>5</v>
      </c>
      <c r="F511" s="11">
        <v>6</v>
      </c>
      <c r="G511" s="11">
        <v>7</v>
      </c>
      <c r="H511" s="11">
        <v>8</v>
      </c>
      <c r="I511" s="11">
        <v>9</v>
      </c>
      <c r="J511" s="11">
        <v>10</v>
      </c>
      <c r="K511" s="11">
        <v>11</v>
      </c>
      <c r="L511" s="11">
        <v>12</v>
      </c>
      <c r="M511" s="11">
        <v>13</v>
      </c>
      <c r="N511" s="11">
        <v>14</v>
      </c>
      <c r="O511" s="11">
        <v>15</v>
      </c>
      <c r="P511" s="11">
        <v>16</v>
      </c>
      <c r="Q511" s="9"/>
    </row>
    <row r="512" spans="1:17" ht="12.75" hidden="1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 hidden="1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 hidden="1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 hidden="1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 hidden="1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 hidden="1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 hidden="1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 hidden="1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 hidden="1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 hidden="1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 hidden="1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 hidden="1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 hidden="1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 hidden="1">
      <c r="A525" s="10"/>
      <c r="B525" s="12"/>
      <c r="C525" s="12"/>
      <c r="D525" s="12"/>
      <c r="E525" s="12"/>
      <c r="F525" s="12"/>
      <c r="G525" s="12"/>
      <c r="H525" s="18"/>
      <c r="I525" s="20"/>
      <c r="J525" s="12"/>
      <c r="K525" s="18"/>
      <c r="L525" s="20"/>
      <c r="M525" s="20"/>
      <c r="N525" s="20"/>
      <c r="O525" s="18"/>
      <c r="P525" s="12"/>
      <c r="Q525" s="9"/>
    </row>
    <row r="526" spans="1:17" ht="12.75" hidden="1">
      <c r="A526" s="10"/>
      <c r="B526" s="12"/>
      <c r="C526" s="12"/>
      <c r="D526" s="12"/>
      <c r="E526" s="12"/>
      <c r="F526" s="12"/>
      <c r="G526" s="12"/>
      <c r="H526" s="18"/>
      <c r="I526" s="20"/>
      <c r="J526" s="12"/>
      <c r="K526" s="18"/>
      <c r="L526" s="20"/>
      <c r="M526" s="20"/>
      <c r="N526" s="20"/>
      <c r="O526" s="18"/>
      <c r="P526" s="12"/>
      <c r="Q526" s="9"/>
    </row>
    <row r="527" spans="1:17" ht="12.75" hidden="1">
      <c r="A527" s="10"/>
      <c r="B527" s="12"/>
      <c r="C527" s="12"/>
      <c r="D527" s="12"/>
      <c r="E527" s="12"/>
      <c r="F527" s="12"/>
      <c r="G527" s="12"/>
      <c r="H527" s="18"/>
      <c r="I527" s="20"/>
      <c r="J527" s="12"/>
      <c r="K527" s="18"/>
      <c r="L527" s="20"/>
      <c r="M527" s="20"/>
      <c r="N527" s="20"/>
      <c r="O527" s="18"/>
      <c r="P527" s="12"/>
      <c r="Q527" s="9"/>
    </row>
    <row r="528" spans="1:17" ht="12.75" hidden="1">
      <c r="A528" s="10"/>
      <c r="B528" s="12"/>
      <c r="C528" s="12"/>
      <c r="D528" s="12"/>
      <c r="E528" s="12"/>
      <c r="F528" s="12"/>
      <c r="G528" s="12"/>
      <c r="H528" s="18"/>
      <c r="I528" s="20"/>
      <c r="J528" s="12"/>
      <c r="K528" s="18"/>
      <c r="L528" s="20"/>
      <c r="M528" s="20"/>
      <c r="N528" s="20"/>
      <c r="O528" s="18"/>
      <c r="P528" s="12"/>
      <c r="Q528" s="9"/>
    </row>
    <row r="529" spans="1:17" ht="12.75" hidden="1">
      <c r="A529" s="10"/>
      <c r="B529" s="12"/>
      <c r="C529" s="12"/>
      <c r="D529" s="12"/>
      <c r="E529" s="12"/>
      <c r="F529" s="12"/>
      <c r="G529" s="12"/>
      <c r="H529" s="18"/>
      <c r="I529" s="20"/>
      <c r="J529" s="12"/>
      <c r="K529" s="18"/>
      <c r="L529" s="20"/>
      <c r="M529" s="20"/>
      <c r="N529" s="20"/>
      <c r="O529" s="18"/>
      <c r="P529" s="12"/>
      <c r="Q529" s="9"/>
    </row>
    <row r="530" spans="1:17" ht="12.75" hidden="1">
      <c r="A530" s="10"/>
      <c r="B530" s="12"/>
      <c r="C530" s="12"/>
      <c r="D530" s="12"/>
      <c r="E530" s="12"/>
      <c r="F530" s="12"/>
      <c r="G530" s="12"/>
      <c r="H530" s="18"/>
      <c r="I530" s="20"/>
      <c r="J530" s="12"/>
      <c r="K530" s="18"/>
      <c r="L530" s="20"/>
      <c r="M530" s="20"/>
      <c r="N530" s="20"/>
      <c r="O530" s="18"/>
      <c r="P530" s="12"/>
      <c r="Q530" s="9"/>
    </row>
    <row r="531" spans="1:17" ht="12.75" hidden="1">
      <c r="A531" s="10"/>
      <c r="B531" s="12"/>
      <c r="C531" s="12"/>
      <c r="D531" s="12"/>
      <c r="E531" s="12"/>
      <c r="F531" s="12"/>
      <c r="G531" s="12"/>
      <c r="H531" s="18"/>
      <c r="I531" s="20"/>
      <c r="J531" s="12"/>
      <c r="K531" s="18"/>
      <c r="L531" s="20"/>
      <c r="M531" s="20"/>
      <c r="N531" s="20"/>
      <c r="O531" s="18"/>
      <c r="P531" s="12"/>
      <c r="Q531" s="9"/>
    </row>
    <row r="532" spans="1:17" ht="12.75" hidden="1">
      <c r="A532" s="10"/>
      <c r="B532" s="12"/>
      <c r="C532" s="12"/>
      <c r="D532" s="12"/>
      <c r="E532" s="12"/>
      <c r="F532" s="12"/>
      <c r="G532" s="12"/>
      <c r="H532" s="18"/>
      <c r="I532" s="20"/>
      <c r="J532" s="12"/>
      <c r="K532" s="18"/>
      <c r="L532" s="20"/>
      <c r="M532" s="20"/>
      <c r="N532" s="20"/>
      <c r="O532" s="18"/>
      <c r="P532" s="12"/>
      <c r="Q532" s="9"/>
    </row>
    <row r="533" spans="1:17" ht="12.75" hidden="1">
      <c r="A533" s="10"/>
      <c r="B533" s="12"/>
      <c r="C533" s="12"/>
      <c r="D533" s="12"/>
      <c r="E533" s="12"/>
      <c r="F533" s="12"/>
      <c r="G533" s="12"/>
      <c r="H533" s="18"/>
      <c r="I533" s="20"/>
      <c r="J533" s="12"/>
      <c r="K533" s="18"/>
      <c r="L533" s="20"/>
      <c r="M533" s="20"/>
      <c r="N533" s="20"/>
      <c r="O533" s="18"/>
      <c r="P533" s="12"/>
      <c r="Q533" s="9"/>
    </row>
    <row r="534" spans="1:17" ht="12.75" hidden="1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 hidden="1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 hidden="1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 hidden="1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 hidden="1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 hidden="1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 hidden="1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 hidden="1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 hidden="1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 hidden="1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 hidden="1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 hidden="1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 hidden="1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 hidden="1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 hidden="1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 hidden="1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 hidden="1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 hidden="1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 hidden="1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 hidden="1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 hidden="1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 hidden="1">
      <c r="A555" s="225" t="s">
        <v>465</v>
      </c>
      <c r="B555" s="225"/>
      <c r="C555" s="225"/>
      <c r="D555" s="225"/>
      <c r="E555" s="225"/>
      <c r="F555" s="225"/>
      <c r="G555" s="226"/>
      <c r="H555" s="157">
        <f>SUM(H512:H554)</f>
        <v>0</v>
      </c>
      <c r="I555" s="21">
        <f>SUM(I512:I554)</f>
        <v>0</v>
      </c>
      <c r="J555" s="154"/>
      <c r="K555" s="19">
        <f>SUM(K512:K554)</f>
        <v>0</v>
      </c>
      <c r="L555" s="21">
        <f>SUM(L512:L554)</f>
        <v>0</v>
      </c>
      <c r="M555" s="21">
        <f>SUM(M512:M554)</f>
        <v>0</v>
      </c>
      <c r="N555" s="21">
        <f>SUM(N512:N554)</f>
        <v>0</v>
      </c>
      <c r="O555" s="155"/>
      <c r="P555" s="122"/>
      <c r="Q555" s="9"/>
    </row>
    <row r="556" spans="1:17" ht="15.75" hidden="1">
      <c r="A556" s="227" t="s">
        <v>497</v>
      </c>
      <c r="B556" s="227"/>
      <c r="C556" s="227"/>
      <c r="D556" s="227"/>
      <c r="E556" s="227"/>
      <c r="F556" s="227"/>
      <c r="G556" s="227"/>
      <c r="H556" s="158" t="e">
        <f>H555+H503+H450+H397+H344+H291+H238+H185+H132+H79+#REF!</f>
        <v>#REF!</v>
      </c>
      <c r="I556" s="159" t="e">
        <f>I555+I503+I450+I397+I344+I291+I238+I185+I132+I79+#REF!</f>
        <v>#REF!</v>
      </c>
      <c r="J556" s="120"/>
      <c r="K556" s="158" t="e">
        <f>K555+K503+K450+K397+K344+K291+K238+K185+K132+K79+#REF!</f>
        <v>#REF!</v>
      </c>
      <c r="L556" s="159" t="e">
        <f>L555+L503+L450+L397+L344+L291+L238+L185+L132+L79+#REF!</f>
        <v>#REF!</v>
      </c>
      <c r="M556" s="159" t="e">
        <f>M555+M503+M450+M397+M344+M291+M238+M185+M132+M79+#REF!</f>
        <v>#REF!</v>
      </c>
      <c r="N556" s="159" t="e">
        <f>N555+N503+N450+N397+N344+N291+N238+N185+N132+N79+#REF!</f>
        <v>#REF!</v>
      </c>
      <c r="O556" s="155"/>
      <c r="P556" s="122"/>
      <c r="Q556" s="9"/>
    </row>
    <row r="557" spans="2:17" ht="12.75" hidden="1">
      <c r="B557" s="122"/>
      <c r="C557" s="122"/>
      <c r="D557" s="122"/>
      <c r="E557" s="122"/>
      <c r="F557" s="122"/>
      <c r="G557" s="135"/>
      <c r="H557" s="155"/>
      <c r="I557" s="156"/>
      <c r="J557" s="154"/>
      <c r="K557" s="155"/>
      <c r="L557" s="156"/>
      <c r="M557" s="156"/>
      <c r="N557" s="156"/>
      <c r="O557" s="155"/>
      <c r="P557" s="122"/>
      <c r="Q557" s="9"/>
    </row>
    <row r="558" spans="2:17" ht="12.75" hidden="1">
      <c r="B558" s="132"/>
      <c r="C558" s="132"/>
      <c r="E558" s="122"/>
      <c r="G558" s="135"/>
      <c r="H558" s="155"/>
      <c r="I558" s="156"/>
      <c r="J558" s="154"/>
      <c r="K558" s="155"/>
      <c r="L558" s="156"/>
      <c r="M558" s="156"/>
      <c r="N558" s="156"/>
      <c r="O558" s="155"/>
      <c r="P558" s="122"/>
      <c r="Q558" s="9"/>
    </row>
    <row r="559" spans="1:9" ht="15.75" hidden="1">
      <c r="A559" s="8"/>
      <c r="B559" s="14"/>
      <c r="C559" s="14"/>
      <c r="D559" s="14"/>
      <c r="E559" s="14"/>
      <c r="F559" s="14"/>
      <c r="G559" s="14"/>
      <c r="H559" s="14"/>
      <c r="I559" s="14"/>
    </row>
    <row r="560" spans="1:3" ht="15.75">
      <c r="A560" s="6" t="s">
        <v>35</v>
      </c>
      <c r="C560" s="4" t="s">
        <v>591</v>
      </c>
    </row>
    <row r="561" spans="3:6" ht="12" customHeight="1">
      <c r="C561" s="4"/>
      <c r="F561" s="15" t="s">
        <v>28</v>
      </c>
    </row>
    <row r="562" spans="1:9" ht="15.75">
      <c r="A562" s="2" t="s">
        <v>29</v>
      </c>
      <c r="C562" s="6" t="s">
        <v>590</v>
      </c>
      <c r="I562" s="16"/>
    </row>
    <row r="563" spans="3:7" ht="11.25" customHeight="1">
      <c r="C563" s="4"/>
      <c r="D563" s="13" t="s">
        <v>30</v>
      </c>
      <c r="G563" s="15" t="s">
        <v>28</v>
      </c>
    </row>
    <row r="564" spans="1:9" ht="15.75">
      <c r="A564" s="2" t="s">
        <v>31</v>
      </c>
      <c r="C564" s="6" t="s">
        <v>592</v>
      </c>
      <c r="I564" s="16"/>
    </row>
    <row r="565" spans="3:5" ht="11.25" customHeight="1">
      <c r="C565" s="4"/>
      <c r="E565" s="15" t="s">
        <v>28</v>
      </c>
    </row>
    <row r="566" spans="3:9" ht="15.75" hidden="1">
      <c r="C566" s="6" t="s">
        <v>563</v>
      </c>
      <c r="I566" s="16"/>
    </row>
    <row r="567" spans="1:9" ht="12" customHeight="1" hidden="1">
      <c r="A567" s="2" t="s">
        <v>29</v>
      </c>
      <c r="C567" s="4"/>
      <c r="I567" s="15" t="s">
        <v>28</v>
      </c>
    </row>
    <row r="568" spans="1:9" ht="15.75" hidden="1">
      <c r="A568" s="2" t="s">
        <v>32</v>
      </c>
      <c r="C568" s="6" t="s">
        <v>564</v>
      </c>
      <c r="I568" s="16"/>
    </row>
    <row r="569" spans="1:13" ht="12.75" hidden="1">
      <c r="A569" s="160" t="s">
        <v>33</v>
      </c>
      <c r="B569" s="161"/>
      <c r="C569" s="161"/>
      <c r="D569" s="161"/>
      <c r="E569" s="161"/>
      <c r="F569" s="161"/>
      <c r="G569" s="161"/>
      <c r="H569" s="161"/>
      <c r="I569" s="162" t="s">
        <v>28</v>
      </c>
      <c r="J569" s="161"/>
      <c r="K569" s="161"/>
      <c r="L569" s="161"/>
      <c r="M569" s="161"/>
    </row>
    <row r="570" spans="1:13" ht="45" customHeight="1">
      <c r="A570" s="163" t="s">
        <v>126</v>
      </c>
      <c r="B570" s="164"/>
      <c r="C570" s="236" t="str">
        <f>Заполнить!B12</f>
        <v>Заступник голови районної ради</v>
      </c>
      <c r="D570" s="236"/>
      <c r="E570" s="236"/>
      <c r="F570" s="236"/>
      <c r="G570" s="236"/>
      <c r="H570" s="166"/>
      <c r="I570" s="167"/>
      <c r="J570" s="166"/>
      <c r="K570" s="237" t="str">
        <f>Заполнить!H12</f>
        <v>С.І. Богдан</v>
      </c>
      <c r="L570" s="237"/>
      <c r="M570" s="237"/>
    </row>
    <row r="571" spans="1:13" ht="12.75" hidden="1">
      <c r="A571" s="164"/>
      <c r="B571" s="164"/>
      <c r="C571" s="235" t="s">
        <v>7</v>
      </c>
      <c r="D571" s="235"/>
      <c r="E571" s="235"/>
      <c r="F571" s="235"/>
      <c r="G571" s="235"/>
      <c r="H571" s="169"/>
      <c r="I571" s="168" t="s">
        <v>8</v>
      </c>
      <c r="J571" s="169"/>
      <c r="K571" s="235" t="s">
        <v>48</v>
      </c>
      <c r="L571" s="235"/>
      <c r="M571" s="235"/>
    </row>
    <row r="572" spans="1:15" ht="48" customHeight="1">
      <c r="A572" s="163" t="s">
        <v>127</v>
      </c>
      <c r="B572" s="164"/>
      <c r="C572" s="236" t="str">
        <f>Заполнить!B13</f>
        <v>Голова постійної комісії районної ради з питань законності і правопорядку, комунальної власності, транспорту і звязку</v>
      </c>
      <c r="D572" s="236"/>
      <c r="E572" s="236"/>
      <c r="F572" s="236"/>
      <c r="G572" s="236"/>
      <c r="H572" s="166"/>
      <c r="I572" s="167"/>
      <c r="J572" s="166"/>
      <c r="K572" s="237" t="str">
        <f>Заполнить!H13</f>
        <v>М.О. Лукяненко </v>
      </c>
      <c r="L572" s="237"/>
      <c r="M572" s="237"/>
      <c r="O572" s="206" t="s">
        <v>589</v>
      </c>
    </row>
    <row r="573" spans="1:13" ht="3" customHeight="1">
      <c r="A573" s="164"/>
      <c r="B573" s="164"/>
      <c r="C573" s="235" t="s">
        <v>7</v>
      </c>
      <c r="D573" s="235"/>
      <c r="E573" s="235"/>
      <c r="F573" s="235"/>
      <c r="G573" s="235"/>
      <c r="H573" s="169"/>
      <c r="I573" s="168" t="s">
        <v>8</v>
      </c>
      <c r="J573" s="169"/>
      <c r="K573" s="235" t="s">
        <v>48</v>
      </c>
      <c r="L573" s="235"/>
      <c r="M573" s="235"/>
    </row>
    <row r="574" spans="1:16" ht="30" customHeight="1">
      <c r="A574" s="164"/>
      <c r="B574" s="164"/>
      <c r="C574" s="236" t="str">
        <f>Заполнить!B14</f>
        <v>Заступник селищного голови Баришівської селищної ради(за згодою)</v>
      </c>
      <c r="D574" s="236"/>
      <c r="E574" s="236"/>
      <c r="F574" s="236"/>
      <c r="G574" s="236"/>
      <c r="H574" s="166"/>
      <c r="I574" s="167"/>
      <c r="J574" s="166"/>
      <c r="K574" s="237" t="str">
        <f>Заполнить!H14</f>
        <v>Ю.А. Шовть</v>
      </c>
      <c r="L574" s="237"/>
      <c r="M574" s="237"/>
      <c r="N574" s="6"/>
      <c r="O574" s="6"/>
      <c r="P574" s="6"/>
    </row>
    <row r="575" spans="1:16" ht="3" customHeight="1">
      <c r="A575" s="164"/>
      <c r="B575" s="164"/>
      <c r="C575" s="235" t="s">
        <v>7</v>
      </c>
      <c r="D575" s="235"/>
      <c r="E575" s="235"/>
      <c r="F575" s="235"/>
      <c r="G575" s="235"/>
      <c r="H575" s="169"/>
      <c r="I575" s="168" t="s">
        <v>8</v>
      </c>
      <c r="J575" s="169"/>
      <c r="K575" s="235" t="s">
        <v>48</v>
      </c>
      <c r="L575" s="235"/>
      <c r="M575" s="235"/>
      <c r="N575" s="6"/>
      <c r="O575" s="6"/>
      <c r="P575" s="6"/>
    </row>
    <row r="576" spans="1:16" ht="45.75" customHeight="1">
      <c r="A576" s="164"/>
      <c r="B576" s="164"/>
      <c r="C576" s="236" t="str">
        <f>Заполнить!B15</f>
        <v>Начальник відділу комунальної власності житлово-комунального господарства та благоустрою (за згодою)</v>
      </c>
      <c r="D576" s="236"/>
      <c r="E576" s="236"/>
      <c r="F576" s="236"/>
      <c r="G576" s="236"/>
      <c r="H576" s="166"/>
      <c r="I576" s="167"/>
      <c r="J576" s="166"/>
      <c r="K576" s="237" t="str">
        <f>Заполнить!H15</f>
        <v>Т.М. Дибка</v>
      </c>
      <c r="L576" s="237"/>
      <c r="M576" s="237"/>
      <c r="N576" s="6"/>
      <c r="O576" s="6"/>
      <c r="P576" s="6"/>
    </row>
    <row r="577" spans="1:16" ht="12.75" customHeight="1" hidden="1">
      <c r="A577" s="164"/>
      <c r="B577" s="164"/>
      <c r="C577" s="235" t="s">
        <v>7</v>
      </c>
      <c r="D577" s="235"/>
      <c r="E577" s="235"/>
      <c r="F577" s="235"/>
      <c r="G577" s="235"/>
      <c r="H577" s="169"/>
      <c r="I577" s="168" t="s">
        <v>8</v>
      </c>
      <c r="J577" s="169"/>
      <c r="K577" s="235" t="s">
        <v>48</v>
      </c>
      <c r="L577" s="235"/>
      <c r="M577" s="235"/>
      <c r="N577" s="6"/>
      <c r="O577" s="6"/>
      <c r="P577" s="6"/>
    </row>
    <row r="578" spans="1:16" ht="60" customHeight="1">
      <c r="A578" s="164"/>
      <c r="B578" s="164"/>
      <c r="C578" s="236" t="str">
        <f>Заполнить!B16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578" s="236"/>
      <c r="E578" s="236"/>
      <c r="F578" s="236"/>
      <c r="G578" s="236"/>
      <c r="H578" s="166"/>
      <c r="I578" s="167"/>
      <c r="J578" s="166"/>
      <c r="K578" s="237" t="str">
        <f>Заполнить!H16</f>
        <v>Ю.Г. Шуляк</v>
      </c>
      <c r="L578" s="237"/>
      <c r="M578" s="237"/>
      <c r="N578" s="6"/>
      <c r="O578" s="6"/>
      <c r="P578" s="6"/>
    </row>
    <row r="579" spans="1:16" ht="0.75" customHeight="1">
      <c r="A579" s="164"/>
      <c r="B579" s="164"/>
      <c r="C579" s="235" t="s">
        <v>7</v>
      </c>
      <c r="D579" s="235"/>
      <c r="E579" s="235"/>
      <c r="F579" s="235"/>
      <c r="G579" s="235"/>
      <c r="H579" s="169"/>
      <c r="I579" s="168" t="s">
        <v>8</v>
      </c>
      <c r="J579" s="169"/>
      <c r="K579" s="235" t="s">
        <v>48</v>
      </c>
      <c r="L579" s="235"/>
      <c r="M579" s="235"/>
      <c r="N579" s="6"/>
      <c r="O579" s="6"/>
      <c r="P579" s="6"/>
    </row>
    <row r="580" spans="1:16" ht="48" customHeight="1">
      <c r="A580" s="164"/>
      <c r="B580" s="164"/>
      <c r="C580" s="236" t="s">
        <v>593</v>
      </c>
      <c r="D580" s="236"/>
      <c r="E580" s="236"/>
      <c r="F580" s="236"/>
      <c r="G580" s="236"/>
      <c r="H580" s="166"/>
      <c r="I580" s="167"/>
      <c r="J580" s="166"/>
      <c r="K580" s="237" t="str">
        <f>Заполнить!H17</f>
        <v>О.О. Масловцева</v>
      </c>
      <c r="L580" s="237"/>
      <c r="M580" s="237"/>
      <c r="N580" s="6"/>
      <c r="O580" s="6"/>
      <c r="P580" s="6"/>
    </row>
    <row r="581" spans="1:16" ht="1.5" customHeight="1">
      <c r="A581" s="164"/>
      <c r="B581" s="164"/>
      <c r="C581" s="235" t="s">
        <v>7</v>
      </c>
      <c r="D581" s="235"/>
      <c r="E581" s="235"/>
      <c r="F581" s="235"/>
      <c r="G581" s="235"/>
      <c r="H581" s="169"/>
      <c r="I581" s="168" t="s">
        <v>8</v>
      </c>
      <c r="J581" s="169"/>
      <c r="K581" s="235" t="s">
        <v>48</v>
      </c>
      <c r="L581" s="235"/>
      <c r="M581" s="235"/>
      <c r="N581" s="6"/>
      <c r="O581" s="6"/>
      <c r="P581" s="6"/>
    </row>
    <row r="582" spans="1:16" ht="45" customHeight="1">
      <c r="A582" s="164"/>
      <c r="B582" s="164"/>
      <c r="C582" s="236" t="str">
        <f>Заполнить!B18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582" s="236"/>
      <c r="E582" s="236"/>
      <c r="F582" s="236"/>
      <c r="G582" s="236"/>
      <c r="H582" s="166"/>
      <c r="I582" s="167"/>
      <c r="J582" s="166"/>
      <c r="K582" s="237" t="str">
        <f>Заполнить!H18</f>
        <v>Н.М. Ліберацька</v>
      </c>
      <c r="L582" s="237"/>
      <c r="M582" s="237"/>
      <c r="N582" s="6"/>
      <c r="O582" s="6"/>
      <c r="P582" s="6"/>
    </row>
    <row r="583" spans="1:16" ht="12.75" customHeight="1" hidden="1">
      <c r="A583" s="164"/>
      <c r="B583" s="164"/>
      <c r="C583" s="235" t="s">
        <v>7</v>
      </c>
      <c r="D583" s="235"/>
      <c r="E583" s="235"/>
      <c r="F583" s="235"/>
      <c r="G583" s="235"/>
      <c r="H583" s="169"/>
      <c r="I583" s="168" t="s">
        <v>8</v>
      </c>
      <c r="J583" s="169"/>
      <c r="K583" s="235" t="s">
        <v>48</v>
      </c>
      <c r="L583" s="235"/>
      <c r="M583" s="235"/>
      <c r="N583" s="6"/>
      <c r="O583" s="6"/>
      <c r="P583" s="6"/>
    </row>
    <row r="584" spans="1:16" ht="30" customHeight="1">
      <c r="A584" s="164"/>
      <c r="B584" s="164"/>
      <c r="C584" s="236"/>
      <c r="D584" s="236"/>
      <c r="E584" s="236"/>
      <c r="F584" s="236"/>
      <c r="G584" s="236"/>
      <c r="H584" s="166"/>
      <c r="I584" s="167"/>
      <c r="J584" s="166"/>
      <c r="K584" s="237"/>
      <c r="L584" s="237"/>
      <c r="M584" s="237"/>
      <c r="N584" s="6"/>
      <c r="O584" s="6"/>
      <c r="P584" s="6"/>
    </row>
    <row r="585" spans="1:16" ht="3" customHeight="1">
      <c r="A585" s="164"/>
      <c r="B585" s="164"/>
      <c r="C585" s="235" t="s">
        <v>7</v>
      </c>
      <c r="D585" s="235"/>
      <c r="E585" s="235"/>
      <c r="F585" s="235"/>
      <c r="G585" s="235"/>
      <c r="H585" s="169"/>
      <c r="I585" s="168" t="s">
        <v>8</v>
      </c>
      <c r="J585" s="169"/>
      <c r="K585" s="235" t="s">
        <v>48</v>
      </c>
      <c r="L585" s="235"/>
      <c r="M585" s="235"/>
      <c r="N585" s="6"/>
      <c r="O585" s="6"/>
      <c r="P585" s="6"/>
    </row>
    <row r="586" spans="1:16" ht="33" customHeight="1">
      <c r="A586" s="164"/>
      <c r="B586" s="164"/>
      <c r="C586" s="236"/>
      <c r="D586" s="236"/>
      <c r="E586" s="236"/>
      <c r="F586" s="236"/>
      <c r="G586" s="236"/>
      <c r="H586" s="166"/>
      <c r="I586" s="167"/>
      <c r="J586" s="166"/>
      <c r="K586" s="237"/>
      <c r="L586" s="237"/>
      <c r="M586" s="237"/>
      <c r="N586" s="6"/>
      <c r="O586" s="6"/>
      <c r="P586" s="6"/>
    </row>
    <row r="587" spans="1:16" ht="12.75" customHeight="1" hidden="1">
      <c r="A587" s="164"/>
      <c r="B587" s="164"/>
      <c r="C587" s="235" t="s">
        <v>7</v>
      </c>
      <c r="D587" s="235"/>
      <c r="E587" s="235"/>
      <c r="F587" s="235"/>
      <c r="G587" s="235"/>
      <c r="H587" s="169"/>
      <c r="I587" s="168" t="s">
        <v>8</v>
      </c>
      <c r="J587" s="169"/>
      <c r="K587" s="235" t="s">
        <v>48</v>
      </c>
      <c r="L587" s="235"/>
      <c r="M587" s="235"/>
      <c r="N587" s="6"/>
      <c r="O587" s="6"/>
      <c r="P587" s="6"/>
    </row>
    <row r="588" spans="1:16" ht="33" customHeight="1">
      <c r="A588" s="164"/>
      <c r="B588" s="164"/>
      <c r="C588" s="236"/>
      <c r="D588" s="236"/>
      <c r="E588" s="236"/>
      <c r="F588" s="236"/>
      <c r="G588" s="236"/>
      <c r="H588" s="166"/>
      <c r="I588" s="167"/>
      <c r="J588" s="166"/>
      <c r="K588" s="237"/>
      <c r="L588" s="237"/>
      <c r="M588" s="237"/>
      <c r="N588" s="6"/>
      <c r="O588" s="6"/>
      <c r="P588" s="6"/>
    </row>
    <row r="589" spans="1:16" ht="3.75" customHeight="1">
      <c r="A589" s="164"/>
      <c r="B589" s="164"/>
      <c r="C589" s="235" t="s">
        <v>7</v>
      </c>
      <c r="D589" s="235"/>
      <c r="E589" s="235"/>
      <c r="F589" s="235"/>
      <c r="G589" s="235"/>
      <c r="H589" s="169"/>
      <c r="I589" s="168" t="s">
        <v>8</v>
      </c>
      <c r="J589" s="169"/>
      <c r="K589" s="235" t="s">
        <v>48</v>
      </c>
      <c r="L589" s="235"/>
      <c r="M589" s="235"/>
      <c r="N589" s="6"/>
      <c r="O589" s="6"/>
      <c r="P589" s="6"/>
    </row>
    <row r="590" spans="1:16" ht="33.75" customHeight="1">
      <c r="A590" s="164"/>
      <c r="B590" s="164"/>
      <c r="C590" s="236"/>
      <c r="D590" s="236"/>
      <c r="E590" s="236"/>
      <c r="F590" s="236"/>
      <c r="G590" s="236"/>
      <c r="H590" s="166"/>
      <c r="I590" s="167"/>
      <c r="J590" s="166"/>
      <c r="K590" s="237"/>
      <c r="L590" s="237"/>
      <c r="M590" s="237"/>
      <c r="N590" s="6"/>
      <c r="O590" s="6"/>
      <c r="P590" s="6"/>
    </row>
    <row r="591" spans="1:16" ht="1.5" customHeight="1">
      <c r="A591" s="164"/>
      <c r="B591" s="164"/>
      <c r="C591" s="235" t="s">
        <v>7</v>
      </c>
      <c r="D591" s="235"/>
      <c r="E591" s="235"/>
      <c r="F591" s="235"/>
      <c r="G591" s="235"/>
      <c r="H591" s="169"/>
      <c r="I591" s="168" t="s">
        <v>8</v>
      </c>
      <c r="J591" s="169"/>
      <c r="K591" s="235" t="s">
        <v>48</v>
      </c>
      <c r="L591" s="235"/>
      <c r="M591" s="235"/>
      <c r="N591" s="6"/>
      <c r="O591" s="6"/>
      <c r="P591" s="6"/>
    </row>
    <row r="592" spans="1:16" ht="45.75" customHeight="1">
      <c r="A592" s="164"/>
      <c r="B592" s="164"/>
      <c r="C592" s="236"/>
      <c r="D592" s="236"/>
      <c r="E592" s="236"/>
      <c r="F592" s="236"/>
      <c r="G592" s="236"/>
      <c r="H592" s="166"/>
      <c r="I592" s="167"/>
      <c r="J592" s="166"/>
      <c r="K592" s="237"/>
      <c r="L592" s="237"/>
      <c r="M592" s="237"/>
      <c r="N592" s="6"/>
      <c r="O592" s="6"/>
      <c r="P592" s="6"/>
    </row>
    <row r="593" spans="1:16" ht="12.75" customHeight="1" hidden="1">
      <c r="A593" s="164"/>
      <c r="B593" s="164"/>
      <c r="C593" s="235" t="s">
        <v>7</v>
      </c>
      <c r="D593" s="235"/>
      <c r="E593" s="235"/>
      <c r="F593" s="235"/>
      <c r="G593" s="235"/>
      <c r="H593" s="169"/>
      <c r="I593" s="168" t="s">
        <v>8</v>
      </c>
      <c r="J593" s="169"/>
      <c r="K593" s="235" t="s">
        <v>48</v>
      </c>
      <c r="L593" s="235"/>
      <c r="M593" s="235"/>
      <c r="N593" s="6"/>
      <c r="O593" s="6"/>
      <c r="P593" s="6"/>
    </row>
    <row r="594" spans="1:16" ht="12.75" customHeight="1" hidden="1">
      <c r="A594" s="164"/>
      <c r="B594" s="164"/>
      <c r="C594" s="236">
        <f>Заполнить!B24</f>
        <v>0</v>
      </c>
      <c r="D594" s="236"/>
      <c r="E594" s="236"/>
      <c r="F594" s="236"/>
      <c r="G594" s="236"/>
      <c r="H594" s="166"/>
      <c r="I594" s="167"/>
      <c r="J594" s="166"/>
      <c r="K594" s="237">
        <f>Заполнить!H24</f>
        <v>0</v>
      </c>
      <c r="L594" s="237"/>
      <c r="M594" s="237"/>
      <c r="N594" s="6"/>
      <c r="O594" s="6"/>
      <c r="P594" s="6"/>
    </row>
    <row r="595" spans="1:16" ht="12.75" customHeight="1" hidden="1">
      <c r="A595" s="164"/>
      <c r="B595" s="164"/>
      <c r="C595" s="235" t="s">
        <v>7</v>
      </c>
      <c r="D595" s="235"/>
      <c r="E595" s="235"/>
      <c r="F595" s="235"/>
      <c r="G595" s="235"/>
      <c r="H595" s="169"/>
      <c r="I595" s="168" t="s">
        <v>8</v>
      </c>
      <c r="J595" s="169"/>
      <c r="K595" s="235" t="s">
        <v>48</v>
      </c>
      <c r="L595" s="235"/>
      <c r="M595" s="235"/>
      <c r="N595" s="6"/>
      <c r="O595" s="6"/>
      <c r="P595" s="6"/>
    </row>
    <row r="596" spans="1:16" ht="12.75" customHeight="1" hidden="1">
      <c r="A596" s="164"/>
      <c r="B596" s="164"/>
      <c r="C596" s="236">
        <f>Заполнить!B25</f>
        <v>0</v>
      </c>
      <c r="D596" s="236"/>
      <c r="E596" s="236"/>
      <c r="F596" s="236"/>
      <c r="G596" s="236"/>
      <c r="H596" s="166"/>
      <c r="I596" s="167"/>
      <c r="J596" s="166"/>
      <c r="K596" s="237">
        <f>Заполнить!H25</f>
        <v>0</v>
      </c>
      <c r="L596" s="237"/>
      <c r="M596" s="237"/>
      <c r="N596" s="6"/>
      <c r="O596" s="6"/>
      <c r="P596" s="6"/>
    </row>
    <row r="597" spans="1:16" ht="12.75" customHeight="1" hidden="1">
      <c r="A597" s="164"/>
      <c r="B597" s="164"/>
      <c r="C597" s="235" t="s">
        <v>7</v>
      </c>
      <c r="D597" s="235"/>
      <c r="E597" s="235"/>
      <c r="F597" s="235"/>
      <c r="G597" s="235"/>
      <c r="H597" s="169"/>
      <c r="I597" s="168" t="s">
        <v>8</v>
      </c>
      <c r="J597" s="169"/>
      <c r="K597" s="235" t="s">
        <v>48</v>
      </c>
      <c r="L597" s="235"/>
      <c r="M597" s="235"/>
      <c r="N597" s="6"/>
      <c r="O597" s="6"/>
      <c r="P597" s="6"/>
    </row>
    <row r="598" spans="1:16" ht="12.75" customHeight="1" hidden="1">
      <c r="A598" s="164"/>
      <c r="B598" s="164"/>
      <c r="C598" s="236">
        <f>Заполнить!B26</f>
        <v>0</v>
      </c>
      <c r="D598" s="236"/>
      <c r="E598" s="236"/>
      <c r="F598" s="236"/>
      <c r="G598" s="236"/>
      <c r="H598" s="166"/>
      <c r="I598" s="167"/>
      <c r="J598" s="166"/>
      <c r="K598" s="237">
        <f>Заполнить!H26</f>
        <v>0</v>
      </c>
      <c r="L598" s="237"/>
      <c r="M598" s="237"/>
      <c r="N598" s="6"/>
      <c r="O598" s="6"/>
      <c r="P598" s="6"/>
    </row>
    <row r="599" spans="1:13" ht="12.75" hidden="1">
      <c r="A599" s="161"/>
      <c r="B599" s="161"/>
      <c r="C599" s="235" t="s">
        <v>7</v>
      </c>
      <c r="D599" s="235"/>
      <c r="E599" s="235"/>
      <c r="F599" s="235"/>
      <c r="G599" s="235"/>
      <c r="H599" s="169"/>
      <c r="I599" s="168" t="s">
        <v>8</v>
      </c>
      <c r="J599" s="169"/>
      <c r="K599" s="235" t="s">
        <v>48</v>
      </c>
      <c r="L599" s="235"/>
      <c r="M599" s="235"/>
    </row>
    <row r="600" spans="1:13" ht="12.75">
      <c r="A600" s="161"/>
      <c r="B600" s="161"/>
      <c r="C600" s="168"/>
      <c r="D600" s="168"/>
      <c r="E600" s="168"/>
      <c r="F600" s="168"/>
      <c r="G600" s="168"/>
      <c r="H600" s="169"/>
      <c r="I600" s="168"/>
      <c r="J600" s="169"/>
      <c r="K600" s="168"/>
      <c r="L600" s="168"/>
      <c r="M600" s="168"/>
    </row>
    <row r="601" spans="1:16" ht="26.25" customHeight="1">
      <c r="A601" s="230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</row>
    <row r="602" spans="1:16" ht="15.75" customHeight="1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</row>
    <row r="603" ht="30.75" customHeight="1">
      <c r="A603" s="17" t="s">
        <v>6</v>
      </c>
    </row>
    <row r="604" spans="1:12" ht="12.75">
      <c r="A604" s="2" t="str">
        <f>Заполнить!B6</f>
        <v>«27» серпня 2020 р.</v>
      </c>
      <c r="C604" s="251" t="str">
        <f>C23</f>
        <v>Економіст</v>
      </c>
      <c r="D604" s="251"/>
      <c r="E604" s="251"/>
      <c r="F604" s="251"/>
      <c r="H604" s="25"/>
      <c r="J604" s="251" t="str">
        <f>I23</f>
        <v>Кириленко А.А.</v>
      </c>
      <c r="K604" s="251"/>
      <c r="L604" s="251"/>
    </row>
    <row r="605" spans="1:12" ht="12.75">
      <c r="A605" s="3"/>
      <c r="C605" s="239" t="s">
        <v>143</v>
      </c>
      <c r="D605" s="239"/>
      <c r="E605" s="239"/>
      <c r="F605" s="239"/>
      <c r="H605" s="95" t="s">
        <v>142</v>
      </c>
      <c r="J605" s="239" t="s">
        <v>48</v>
      </c>
      <c r="K605" s="239"/>
      <c r="L605" s="239"/>
    </row>
    <row r="606" spans="1:12" ht="15.75">
      <c r="A606" s="6" t="s">
        <v>270</v>
      </c>
      <c r="D606" s="251"/>
      <c r="E606" s="251"/>
      <c r="F606" s="251"/>
      <c r="H606" s="96"/>
      <c r="J606" s="250"/>
      <c r="K606" s="250"/>
      <c r="L606" s="250"/>
    </row>
    <row r="607" spans="4:12" ht="12.75">
      <c r="D607" s="249" t="s">
        <v>7</v>
      </c>
      <c r="E607" s="249"/>
      <c r="F607" s="249"/>
      <c r="H607" s="95" t="s">
        <v>8</v>
      </c>
      <c r="J607" s="239" t="s">
        <v>48</v>
      </c>
      <c r="K607" s="239"/>
      <c r="L607" s="239"/>
    </row>
    <row r="608" ht="15.75">
      <c r="A608" s="6" t="s">
        <v>37</v>
      </c>
    </row>
    <row r="609" spans="1:12" ht="12.75">
      <c r="A609" s="2" t="str">
        <f>Заполнить!B6</f>
        <v>«27» серпня 2020 р.</v>
      </c>
      <c r="C609" s="250"/>
      <c r="D609" s="250"/>
      <c r="E609" s="250"/>
      <c r="F609" s="250"/>
      <c r="H609" s="25"/>
      <c r="J609" s="252"/>
      <c r="K609" s="252"/>
      <c r="L609" s="252"/>
    </row>
    <row r="610" spans="1:12" ht="12.75">
      <c r="A610" s="3" t="s">
        <v>38</v>
      </c>
      <c r="C610" s="249" t="s">
        <v>7</v>
      </c>
      <c r="D610" s="249"/>
      <c r="E610" s="249"/>
      <c r="F610" s="249"/>
      <c r="H610" s="95" t="s">
        <v>8</v>
      </c>
      <c r="J610" s="253" t="s">
        <v>48</v>
      </c>
      <c r="K610" s="253"/>
      <c r="L610" s="253"/>
    </row>
    <row r="611" ht="12.75">
      <c r="A611" s="3" t="s">
        <v>39</v>
      </c>
    </row>
    <row r="612" ht="12.75">
      <c r="A612" s="22" t="s">
        <v>40</v>
      </c>
    </row>
  </sheetData>
  <sheetProtection/>
  <mergeCells count="295">
    <mergeCell ref="C594:G594"/>
    <mergeCell ref="K594:M594"/>
    <mergeCell ref="C595:G595"/>
    <mergeCell ref="K595:M595"/>
    <mergeCell ref="C599:G599"/>
    <mergeCell ref="K599:M599"/>
    <mergeCell ref="C596:G596"/>
    <mergeCell ref="K596:M596"/>
    <mergeCell ref="C597:G597"/>
    <mergeCell ref="K597:M597"/>
    <mergeCell ref="C598:G598"/>
    <mergeCell ref="K598:M598"/>
    <mergeCell ref="C587:G587"/>
    <mergeCell ref="K587:M587"/>
    <mergeCell ref="C582:G582"/>
    <mergeCell ref="K582:M582"/>
    <mergeCell ref="C583:G583"/>
    <mergeCell ref="K583:M583"/>
    <mergeCell ref="C593:G593"/>
    <mergeCell ref="K593:M593"/>
    <mergeCell ref="C588:G588"/>
    <mergeCell ref="K588:M588"/>
    <mergeCell ref="C589:G589"/>
    <mergeCell ref="K589:M589"/>
    <mergeCell ref="C590:G590"/>
    <mergeCell ref="K590:M590"/>
    <mergeCell ref="C575:G575"/>
    <mergeCell ref="K575:M575"/>
    <mergeCell ref="C591:G591"/>
    <mergeCell ref="K591:M591"/>
    <mergeCell ref="C592:G592"/>
    <mergeCell ref="K592:M592"/>
    <mergeCell ref="C585:G585"/>
    <mergeCell ref="K585:M585"/>
    <mergeCell ref="C586:G586"/>
    <mergeCell ref="K586:M586"/>
    <mergeCell ref="C576:G576"/>
    <mergeCell ref="K576:M576"/>
    <mergeCell ref="C577:G577"/>
    <mergeCell ref="K577:M577"/>
    <mergeCell ref="C578:G578"/>
    <mergeCell ref="K578:M578"/>
    <mergeCell ref="C579:G579"/>
    <mergeCell ref="K579:M579"/>
    <mergeCell ref="C580:G580"/>
    <mergeCell ref="K580:M580"/>
    <mergeCell ref="C581:G581"/>
    <mergeCell ref="K581:M581"/>
    <mergeCell ref="J604:L604"/>
    <mergeCell ref="J605:L605"/>
    <mergeCell ref="C604:F604"/>
    <mergeCell ref="C605:F605"/>
    <mergeCell ref="C571:G571"/>
    <mergeCell ref="K571:M571"/>
    <mergeCell ref="C572:G572"/>
    <mergeCell ref="K572:M572"/>
    <mergeCell ref="C584:G584"/>
    <mergeCell ref="K584:M584"/>
    <mergeCell ref="J606:L606"/>
    <mergeCell ref="J607:L607"/>
    <mergeCell ref="D606:F606"/>
    <mergeCell ref="D607:F607"/>
    <mergeCell ref="J609:L609"/>
    <mergeCell ref="J610:L610"/>
    <mergeCell ref="C609:F609"/>
    <mergeCell ref="C610:F610"/>
    <mergeCell ref="A19:P19"/>
    <mergeCell ref="A20:P21"/>
    <mergeCell ref="A15:P15"/>
    <mergeCell ref="A14:P14"/>
    <mergeCell ref="A23:B23"/>
    <mergeCell ref="B16:D16"/>
    <mergeCell ref="K36:O38"/>
    <mergeCell ref="M39:M40"/>
    <mergeCell ref="D36:F37"/>
    <mergeCell ref="A36:A40"/>
    <mergeCell ref="B36:B40"/>
    <mergeCell ref="C36:C40"/>
    <mergeCell ref="D38:D40"/>
    <mergeCell ref="A4:D4"/>
    <mergeCell ref="A5:D5"/>
    <mergeCell ref="A12:P12"/>
    <mergeCell ref="C23:E23"/>
    <mergeCell ref="I23:K23"/>
    <mergeCell ref="A13:P13"/>
    <mergeCell ref="A7:P7"/>
    <mergeCell ref="A9:P9"/>
    <mergeCell ref="A11:P11"/>
    <mergeCell ref="A17:D17"/>
    <mergeCell ref="C573:G573"/>
    <mergeCell ref="K573:M573"/>
    <mergeCell ref="C574:G574"/>
    <mergeCell ref="K574:M574"/>
    <mergeCell ref="C570:G570"/>
    <mergeCell ref="K570:M570"/>
    <mergeCell ref="Q36:Q37"/>
    <mergeCell ref="E38:E40"/>
    <mergeCell ref="F38:F40"/>
    <mergeCell ref="H39:H40"/>
    <mergeCell ref="I39:I40"/>
    <mergeCell ref="K39:K40"/>
    <mergeCell ref="L39:L40"/>
    <mergeCell ref="N39:N40"/>
    <mergeCell ref="O39:O40"/>
    <mergeCell ref="Q39:Q40"/>
    <mergeCell ref="J82:J86"/>
    <mergeCell ref="K82:O84"/>
    <mergeCell ref="A601:P602"/>
    <mergeCell ref="A35:C35"/>
    <mergeCell ref="A30:P31"/>
    <mergeCell ref="A8:P8"/>
    <mergeCell ref="G36:G40"/>
    <mergeCell ref="H36:I38"/>
    <mergeCell ref="P36:P40"/>
    <mergeCell ref="J36:J40"/>
    <mergeCell ref="M85:M86"/>
    <mergeCell ref="N85:N86"/>
    <mergeCell ref="O85:O86"/>
    <mergeCell ref="A79:G79"/>
    <mergeCell ref="A82:A86"/>
    <mergeCell ref="B82:B86"/>
    <mergeCell ref="C82:C86"/>
    <mergeCell ref="D82:F83"/>
    <mergeCell ref="G82:G86"/>
    <mergeCell ref="H82:I84"/>
    <mergeCell ref="J135:J139"/>
    <mergeCell ref="K135:O137"/>
    <mergeCell ref="P82:P86"/>
    <mergeCell ref="D84:D86"/>
    <mergeCell ref="E84:E86"/>
    <mergeCell ref="F84:F86"/>
    <mergeCell ref="H85:H86"/>
    <mergeCell ref="I85:I86"/>
    <mergeCell ref="K85:K86"/>
    <mergeCell ref="L85:L86"/>
    <mergeCell ref="M138:M139"/>
    <mergeCell ref="N138:N139"/>
    <mergeCell ref="O138:O139"/>
    <mergeCell ref="A132:G132"/>
    <mergeCell ref="A135:A139"/>
    <mergeCell ref="B135:B139"/>
    <mergeCell ref="C135:C139"/>
    <mergeCell ref="D135:F136"/>
    <mergeCell ref="G135:G139"/>
    <mergeCell ref="H135:I137"/>
    <mergeCell ref="J188:J192"/>
    <mergeCell ref="K188:O190"/>
    <mergeCell ref="P135:P139"/>
    <mergeCell ref="D137:D139"/>
    <mergeCell ref="E137:E139"/>
    <mergeCell ref="F137:F139"/>
    <mergeCell ref="H138:H139"/>
    <mergeCell ref="I138:I139"/>
    <mergeCell ref="K138:K139"/>
    <mergeCell ref="L138:L139"/>
    <mergeCell ref="M191:M192"/>
    <mergeCell ref="N191:N192"/>
    <mergeCell ref="O191:O192"/>
    <mergeCell ref="A185:G185"/>
    <mergeCell ref="A188:A192"/>
    <mergeCell ref="B188:B192"/>
    <mergeCell ref="C188:C192"/>
    <mergeCell ref="D188:F189"/>
    <mergeCell ref="G188:G192"/>
    <mergeCell ref="H188:I190"/>
    <mergeCell ref="J241:J245"/>
    <mergeCell ref="K241:O243"/>
    <mergeCell ref="P188:P192"/>
    <mergeCell ref="D190:D192"/>
    <mergeCell ref="E190:E192"/>
    <mergeCell ref="F190:F192"/>
    <mergeCell ref="H191:H192"/>
    <mergeCell ref="I191:I192"/>
    <mergeCell ref="K191:K192"/>
    <mergeCell ref="L191:L192"/>
    <mergeCell ref="M244:M245"/>
    <mergeCell ref="N244:N245"/>
    <mergeCell ref="O244:O245"/>
    <mergeCell ref="A238:G238"/>
    <mergeCell ref="A241:A245"/>
    <mergeCell ref="B241:B245"/>
    <mergeCell ref="C241:C245"/>
    <mergeCell ref="D241:F242"/>
    <mergeCell ref="G241:G245"/>
    <mergeCell ref="H241:I243"/>
    <mergeCell ref="J294:J298"/>
    <mergeCell ref="K294:O296"/>
    <mergeCell ref="P241:P245"/>
    <mergeCell ref="D243:D245"/>
    <mergeCell ref="E243:E245"/>
    <mergeCell ref="F243:F245"/>
    <mergeCell ref="H244:H245"/>
    <mergeCell ref="I244:I245"/>
    <mergeCell ref="K244:K245"/>
    <mergeCell ref="L244:L245"/>
    <mergeCell ref="M297:M298"/>
    <mergeCell ref="N297:N298"/>
    <mergeCell ref="O297:O298"/>
    <mergeCell ref="A291:G291"/>
    <mergeCell ref="A294:A298"/>
    <mergeCell ref="B294:B298"/>
    <mergeCell ref="C294:C298"/>
    <mergeCell ref="D294:F295"/>
    <mergeCell ref="G294:G298"/>
    <mergeCell ref="H294:I296"/>
    <mergeCell ref="J347:J351"/>
    <mergeCell ref="K347:O349"/>
    <mergeCell ref="P294:P298"/>
    <mergeCell ref="D296:D298"/>
    <mergeCell ref="E296:E298"/>
    <mergeCell ref="F296:F298"/>
    <mergeCell ref="H297:H298"/>
    <mergeCell ref="I297:I298"/>
    <mergeCell ref="K297:K298"/>
    <mergeCell ref="L297:L298"/>
    <mergeCell ref="M350:M351"/>
    <mergeCell ref="N350:N351"/>
    <mergeCell ref="O350:O351"/>
    <mergeCell ref="A344:G344"/>
    <mergeCell ref="A347:A351"/>
    <mergeCell ref="B347:B351"/>
    <mergeCell ref="C347:C351"/>
    <mergeCell ref="D347:F348"/>
    <mergeCell ref="G347:G351"/>
    <mergeCell ref="H347:I349"/>
    <mergeCell ref="J400:J404"/>
    <mergeCell ref="K400:O402"/>
    <mergeCell ref="P347:P351"/>
    <mergeCell ref="D349:D351"/>
    <mergeCell ref="E349:E351"/>
    <mergeCell ref="F349:F351"/>
    <mergeCell ref="H350:H351"/>
    <mergeCell ref="I350:I351"/>
    <mergeCell ref="K350:K351"/>
    <mergeCell ref="L350:L351"/>
    <mergeCell ref="M403:M404"/>
    <mergeCell ref="N403:N404"/>
    <mergeCell ref="O403:O404"/>
    <mergeCell ref="A397:G397"/>
    <mergeCell ref="A400:A404"/>
    <mergeCell ref="B400:B404"/>
    <mergeCell ref="C400:C404"/>
    <mergeCell ref="D400:F401"/>
    <mergeCell ref="G400:G404"/>
    <mergeCell ref="H400:I402"/>
    <mergeCell ref="J453:J457"/>
    <mergeCell ref="K453:O455"/>
    <mergeCell ref="P400:P404"/>
    <mergeCell ref="D402:D404"/>
    <mergeCell ref="E402:E404"/>
    <mergeCell ref="F402:F404"/>
    <mergeCell ref="H403:H404"/>
    <mergeCell ref="I403:I404"/>
    <mergeCell ref="K403:K404"/>
    <mergeCell ref="L403:L404"/>
    <mergeCell ref="M456:M457"/>
    <mergeCell ref="N456:N457"/>
    <mergeCell ref="O456:O457"/>
    <mergeCell ref="A450:G450"/>
    <mergeCell ref="A453:A457"/>
    <mergeCell ref="B453:B457"/>
    <mergeCell ref="C453:C457"/>
    <mergeCell ref="D453:F454"/>
    <mergeCell ref="G453:G457"/>
    <mergeCell ref="H453:I455"/>
    <mergeCell ref="J506:J510"/>
    <mergeCell ref="K506:O508"/>
    <mergeCell ref="P453:P457"/>
    <mergeCell ref="D455:D457"/>
    <mergeCell ref="E455:E457"/>
    <mergeCell ref="F455:F457"/>
    <mergeCell ref="H456:H457"/>
    <mergeCell ref="I456:I457"/>
    <mergeCell ref="K456:K457"/>
    <mergeCell ref="L456:L457"/>
    <mergeCell ref="M509:M510"/>
    <mergeCell ref="N509:N510"/>
    <mergeCell ref="O509:O510"/>
    <mergeCell ref="A503:G503"/>
    <mergeCell ref="A506:A510"/>
    <mergeCell ref="B506:B510"/>
    <mergeCell ref="C506:C510"/>
    <mergeCell ref="D506:F507"/>
    <mergeCell ref="G506:G510"/>
    <mergeCell ref="H506:I508"/>
    <mergeCell ref="A555:G555"/>
    <mergeCell ref="A556:G556"/>
    <mergeCell ref="P506:P510"/>
    <mergeCell ref="D508:D510"/>
    <mergeCell ref="E508:E510"/>
    <mergeCell ref="F508:F510"/>
    <mergeCell ref="H509:H510"/>
    <mergeCell ref="I509:I510"/>
    <mergeCell ref="K509:K510"/>
    <mergeCell ref="L509:L510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horizontalDpi="300" verticalDpi="300" orientation="landscape" paperSize="9" scale="71" r:id="rId3"/>
  <rowBreaks count="3" manualBreakCount="3">
    <brk id="81" max="15" man="1"/>
    <brk id="483" max="15" man="1"/>
    <brk id="556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S633"/>
  <sheetViews>
    <sheetView zoomScalePageLayoutView="0" workbookViewId="0" topLeftCell="A20">
      <selection activeCell="E44" sqref="E44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54" t="str">
        <f>Заполнить!$B$3</f>
        <v>Сектор освіти, культури, молоді та спорту Баришівської районної державної адміністрації</v>
      </c>
      <c r="B4" s="254"/>
      <c r="C4" s="254"/>
      <c r="D4" s="254"/>
      <c r="K4" s="24" t="s">
        <v>46</v>
      </c>
      <c r="L4" s="23"/>
    </row>
    <row r="5" spans="1:12" ht="15" customHeight="1">
      <c r="A5" s="239" t="s">
        <v>47</v>
      </c>
      <c r="B5" s="239"/>
      <c r="C5" s="239"/>
      <c r="D5" s="239"/>
      <c r="K5" s="13" t="s">
        <v>98</v>
      </c>
      <c r="L5" s="23"/>
    </row>
    <row r="6" ht="15" customHeight="1">
      <c r="L6" s="23"/>
    </row>
    <row r="7" spans="1:16" ht="20.25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ht="15.75">
      <c r="A8" s="233" t="s">
        <v>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5.75">
      <c r="A9" s="243" t="str">
        <f>Заполнить!$B$6</f>
        <v>«27» серпня 2020 р.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11" spans="1:16" ht="15.75">
      <c r="A11" s="230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«27» серпня 2020 р. рішення  Баришівської районної ради №1063-57-07  виконано знімання фактичних залишків 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5.75">
      <c r="A12" s="230" t="s">
        <v>498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31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s="30" customFormat="1" ht="12.75">
      <c r="A14" s="239" t="s">
        <v>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s="30" customFormat="1" ht="15.75">
      <c r="A15" s="247" t="s">
        <v>534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1:16" s="30" customFormat="1" ht="15.75">
      <c r="A16" s="94"/>
      <c r="B16" s="249" t="s">
        <v>269</v>
      </c>
      <c r="C16" s="249"/>
      <c r="D16" s="24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44" t="str">
        <f>CONCATENATE("станом на ",Заполнить!$B$7)</f>
        <v>станом на «27»серпня 2020 р.</v>
      </c>
      <c r="B17" s="244"/>
      <c r="C17" s="244"/>
      <c r="D17" s="244"/>
    </row>
    <row r="19" spans="1:16" ht="13.5" customHeight="1">
      <c r="A19" s="245" t="s">
        <v>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</row>
    <row r="20" spans="1:16" ht="12.75">
      <c r="A20" s="246" t="s">
        <v>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</row>
    <row r="21" spans="1:16" ht="18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48" t="s">
        <v>6</v>
      </c>
      <c r="B23" s="248"/>
      <c r="C23" s="240" t="s">
        <v>223</v>
      </c>
      <c r="D23" s="240"/>
      <c r="E23" s="240"/>
      <c r="F23" s="26"/>
      <c r="G23" s="73"/>
      <c r="H23" s="26"/>
      <c r="I23" s="240" t="s">
        <v>537</v>
      </c>
      <c r="J23" s="240"/>
      <c r="K23" s="24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«27» серпня 2020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«27»  серпня 2020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32" t="s">
        <v>42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</row>
    <row r="32" ht="12.75">
      <c r="A32" s="15" t="s">
        <v>43</v>
      </c>
    </row>
    <row r="33" ht="9" customHeight="1"/>
    <row r="34" ht="12.75" hidden="1"/>
    <row r="35" spans="1:9" ht="15" customHeight="1">
      <c r="A35" s="231" t="s">
        <v>44</v>
      </c>
      <c r="B35" s="231"/>
      <c r="C35" s="231"/>
      <c r="D35" s="7"/>
      <c r="E35" s="7"/>
      <c r="F35" s="7"/>
      <c r="G35" s="7"/>
      <c r="H35" s="7"/>
      <c r="I35" s="7"/>
    </row>
    <row r="36" spans="1:17" ht="12.75">
      <c r="A36" s="228" t="s">
        <v>23</v>
      </c>
      <c r="B36" s="228" t="s">
        <v>24</v>
      </c>
      <c r="C36" s="228" t="s">
        <v>25</v>
      </c>
      <c r="D36" s="228" t="s">
        <v>10</v>
      </c>
      <c r="E36" s="228"/>
      <c r="F36" s="228"/>
      <c r="G36" s="228" t="s">
        <v>11</v>
      </c>
      <c r="H36" s="228" t="s">
        <v>12</v>
      </c>
      <c r="I36" s="228"/>
      <c r="J36" s="228" t="s">
        <v>34</v>
      </c>
      <c r="K36" s="228" t="s">
        <v>36</v>
      </c>
      <c r="L36" s="228"/>
      <c r="M36" s="228"/>
      <c r="N36" s="228"/>
      <c r="O36" s="228"/>
      <c r="P36" s="228" t="s">
        <v>13</v>
      </c>
      <c r="Q36" s="234"/>
    </row>
    <row r="37" spans="1:17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34"/>
    </row>
    <row r="38" spans="1:17" ht="12.75">
      <c r="A38" s="228"/>
      <c r="B38" s="228"/>
      <c r="C38" s="228"/>
      <c r="D38" s="229" t="s">
        <v>26</v>
      </c>
      <c r="E38" s="229" t="s">
        <v>14</v>
      </c>
      <c r="F38" s="229" t="s">
        <v>15</v>
      </c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9"/>
    </row>
    <row r="39" spans="1:17" ht="61.5" customHeight="1">
      <c r="A39" s="228"/>
      <c r="B39" s="228"/>
      <c r="C39" s="228"/>
      <c r="D39" s="229"/>
      <c r="E39" s="229"/>
      <c r="F39" s="229"/>
      <c r="G39" s="228"/>
      <c r="H39" s="229" t="s">
        <v>16</v>
      </c>
      <c r="I39" s="229" t="s">
        <v>17</v>
      </c>
      <c r="J39" s="228"/>
      <c r="K39" s="229" t="s">
        <v>16</v>
      </c>
      <c r="L39" s="229" t="s">
        <v>18</v>
      </c>
      <c r="M39" s="229" t="s">
        <v>27</v>
      </c>
      <c r="N39" s="229" t="s">
        <v>19</v>
      </c>
      <c r="O39" s="229" t="s">
        <v>20</v>
      </c>
      <c r="P39" s="228"/>
      <c r="Q39" s="234"/>
    </row>
    <row r="40" spans="1:17" ht="12.75">
      <c r="A40" s="228"/>
      <c r="B40" s="228"/>
      <c r="C40" s="228"/>
      <c r="D40" s="229"/>
      <c r="E40" s="229"/>
      <c r="F40" s="229"/>
      <c r="G40" s="228"/>
      <c r="H40" s="229"/>
      <c r="I40" s="229"/>
      <c r="J40" s="228"/>
      <c r="K40" s="229"/>
      <c r="L40" s="229"/>
      <c r="M40" s="229"/>
      <c r="N40" s="229"/>
      <c r="O40" s="229"/>
      <c r="P40" s="228"/>
      <c r="Q40" s="2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 t="s">
        <v>561</v>
      </c>
      <c r="C42" s="199" t="s">
        <v>562</v>
      </c>
      <c r="D42" s="12">
        <v>111340037</v>
      </c>
      <c r="E42" s="12"/>
      <c r="F42" s="12"/>
      <c r="G42" s="12" t="s">
        <v>535</v>
      </c>
      <c r="H42" s="18">
        <v>1</v>
      </c>
      <c r="I42" s="20">
        <v>60</v>
      </c>
      <c r="J42" s="12"/>
      <c r="K42" s="18">
        <v>1</v>
      </c>
      <c r="L42" s="20">
        <v>60</v>
      </c>
      <c r="M42" s="20">
        <f>+L42/2</f>
        <v>30</v>
      </c>
      <c r="N42" s="20">
        <f>+L42-M42</f>
        <v>30</v>
      </c>
      <c r="O42" s="18"/>
      <c r="P42" s="12"/>
      <c r="Q42" s="9"/>
    </row>
    <row r="43" spans="1:17" ht="12.75">
      <c r="A43" s="10">
        <v>2</v>
      </c>
      <c r="B43" s="12" t="s">
        <v>541</v>
      </c>
      <c r="C43" s="199" t="s">
        <v>538</v>
      </c>
      <c r="D43" s="12">
        <v>111340015</v>
      </c>
      <c r="E43" s="12"/>
      <c r="F43" s="12"/>
      <c r="G43" s="12" t="s">
        <v>535</v>
      </c>
      <c r="H43" s="18">
        <v>2</v>
      </c>
      <c r="I43" s="20">
        <v>954.3</v>
      </c>
      <c r="J43" s="12"/>
      <c r="K43" s="18">
        <v>2</v>
      </c>
      <c r="L43" s="20">
        <v>954.3</v>
      </c>
      <c r="M43" s="20">
        <f>+L43/2</f>
        <v>477.15</v>
      </c>
      <c r="N43" s="20">
        <f>+L43-M43</f>
        <v>477.15</v>
      </c>
      <c r="O43" s="18"/>
      <c r="P43" s="12"/>
      <c r="Q43" s="9"/>
    </row>
    <row r="44" spans="1:17" ht="38.25">
      <c r="A44" s="10">
        <v>3</v>
      </c>
      <c r="B44" s="203" t="s">
        <v>542</v>
      </c>
      <c r="C44" s="199" t="s">
        <v>539</v>
      </c>
      <c r="D44" s="12">
        <v>1113</v>
      </c>
      <c r="E44" s="12"/>
      <c r="F44" s="12"/>
      <c r="G44" s="12" t="s">
        <v>535</v>
      </c>
      <c r="H44" s="18">
        <v>1</v>
      </c>
      <c r="I44" s="20">
        <v>2465</v>
      </c>
      <c r="J44" s="12"/>
      <c r="K44" s="18">
        <v>1</v>
      </c>
      <c r="L44" s="20">
        <v>2465</v>
      </c>
      <c r="M44" s="20">
        <f>+L44/2</f>
        <v>1232.5</v>
      </c>
      <c r="N44" s="20">
        <f>+L44-M44</f>
        <v>1232.5</v>
      </c>
      <c r="O44" s="18"/>
      <c r="P44" s="12"/>
      <c r="Q44" s="9"/>
    </row>
    <row r="45" spans="1:17" ht="12.75">
      <c r="A45" s="10">
        <v>4</v>
      </c>
      <c r="B45" s="12" t="s">
        <v>536</v>
      </c>
      <c r="C45" s="194"/>
      <c r="D45" s="12">
        <v>1113</v>
      </c>
      <c r="E45" s="12"/>
      <c r="F45" s="12"/>
      <c r="G45" s="12" t="s">
        <v>535</v>
      </c>
      <c r="H45" s="18">
        <v>1</v>
      </c>
      <c r="I45" s="20">
        <v>266.25</v>
      </c>
      <c r="J45" s="12"/>
      <c r="K45" s="18">
        <v>1</v>
      </c>
      <c r="L45" s="20">
        <v>266.25</v>
      </c>
      <c r="M45" s="20">
        <f>+L45/2</f>
        <v>133.125</v>
      </c>
      <c r="N45" s="20">
        <f>+L45-M45</f>
        <v>133.125</v>
      </c>
      <c r="O45" s="18"/>
      <c r="P45" s="12"/>
      <c r="Q45" s="9"/>
    </row>
    <row r="46" spans="1:17" ht="12.75">
      <c r="A46" s="10">
        <v>5</v>
      </c>
      <c r="B46" s="12" t="s">
        <v>543</v>
      </c>
      <c r="C46" s="194"/>
      <c r="D46" s="12">
        <v>1113</v>
      </c>
      <c r="E46" s="12"/>
      <c r="F46" s="12"/>
      <c r="G46" s="12" t="s">
        <v>535</v>
      </c>
      <c r="H46" s="18">
        <v>4</v>
      </c>
      <c r="I46" s="20">
        <v>600</v>
      </c>
      <c r="J46" s="12"/>
      <c r="K46" s="18">
        <v>4</v>
      </c>
      <c r="L46" s="20">
        <v>600</v>
      </c>
      <c r="M46" s="20">
        <f>+L46/2</f>
        <v>300</v>
      </c>
      <c r="N46" s="20">
        <f>+L46-M46</f>
        <v>300</v>
      </c>
      <c r="O46" s="18"/>
      <c r="P46" s="12"/>
      <c r="Q46" s="9"/>
    </row>
    <row r="47" spans="1:17" ht="12.75">
      <c r="A47" s="10">
        <v>6</v>
      </c>
      <c r="B47" s="12" t="s">
        <v>571</v>
      </c>
      <c r="C47" s="194"/>
      <c r="D47" s="12">
        <v>1113</v>
      </c>
      <c r="E47" s="12"/>
      <c r="F47" s="12"/>
      <c r="G47" s="12" t="s">
        <v>535</v>
      </c>
      <c r="H47" s="18">
        <v>1</v>
      </c>
      <c r="I47" s="20">
        <v>288</v>
      </c>
      <c r="J47" s="12"/>
      <c r="K47" s="18">
        <v>1</v>
      </c>
      <c r="L47" s="20"/>
      <c r="M47" s="20"/>
      <c r="N47" s="20"/>
      <c r="O47" s="18"/>
      <c r="P47" s="12"/>
      <c r="Q47" s="9"/>
    </row>
    <row r="48" spans="1:17" ht="12.75">
      <c r="A48" s="225" t="s">
        <v>465</v>
      </c>
      <c r="B48" s="225"/>
      <c r="C48" s="225"/>
      <c r="D48" s="225"/>
      <c r="E48" s="225"/>
      <c r="F48" s="225"/>
      <c r="G48" s="226"/>
      <c r="H48" s="19">
        <f>SUM(H42:H47)</f>
        <v>10</v>
      </c>
      <c r="I48" s="21">
        <f>SUM(I42:I47)</f>
        <v>4633.55</v>
      </c>
      <c r="J48" s="154"/>
      <c r="K48" s="19">
        <f>SUM(K42:K47)</f>
        <v>10</v>
      </c>
      <c r="L48" s="21">
        <f>SUM(L42:L47)</f>
        <v>4345.55</v>
      </c>
      <c r="M48" s="21">
        <f>SUM(M42:M47)</f>
        <v>2172.775</v>
      </c>
      <c r="N48" s="21">
        <f>SUM(N42:N47)</f>
        <v>2172.775</v>
      </c>
      <c r="O48" s="155"/>
      <c r="P48" s="122"/>
      <c r="Q48" s="9"/>
    </row>
    <row r="49" spans="1:17" ht="12.75">
      <c r="A49" s="1">
        <v>5</v>
      </c>
      <c r="B49" s="122"/>
      <c r="C49" s="122"/>
      <c r="D49" s="122"/>
      <c r="E49" s="122"/>
      <c r="F49" s="122"/>
      <c r="G49" s="135"/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/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28" t="s">
        <v>23</v>
      </c>
      <c r="B51" s="228" t="s">
        <v>24</v>
      </c>
      <c r="C51" s="228" t="s">
        <v>25</v>
      </c>
      <c r="D51" s="228" t="s">
        <v>10</v>
      </c>
      <c r="E51" s="228"/>
      <c r="F51" s="228"/>
      <c r="G51" s="228" t="s">
        <v>11</v>
      </c>
      <c r="H51" s="228" t="s">
        <v>12</v>
      </c>
      <c r="I51" s="228"/>
      <c r="J51" s="228" t="s">
        <v>34</v>
      </c>
      <c r="K51" s="228" t="s">
        <v>36</v>
      </c>
      <c r="L51" s="228"/>
      <c r="M51" s="228"/>
      <c r="N51" s="228"/>
      <c r="O51" s="228"/>
      <c r="P51" s="228" t="s">
        <v>13</v>
      </c>
      <c r="Q51" s="9"/>
    </row>
    <row r="52" spans="1:17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9"/>
    </row>
    <row r="53" spans="1:17" ht="12.75">
      <c r="A53" s="228"/>
      <c r="B53" s="228"/>
      <c r="C53" s="228"/>
      <c r="D53" s="229" t="s">
        <v>26</v>
      </c>
      <c r="E53" s="229" t="s">
        <v>14</v>
      </c>
      <c r="F53" s="229" t="s">
        <v>15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9"/>
    </row>
    <row r="54" spans="1:17" ht="33.75" customHeight="1">
      <c r="A54" s="228"/>
      <c r="B54" s="228"/>
      <c r="C54" s="228"/>
      <c r="D54" s="229"/>
      <c r="E54" s="229"/>
      <c r="F54" s="229"/>
      <c r="G54" s="228"/>
      <c r="H54" s="229" t="s">
        <v>16</v>
      </c>
      <c r="I54" s="229" t="s">
        <v>17</v>
      </c>
      <c r="J54" s="228"/>
      <c r="K54" s="229" t="s">
        <v>16</v>
      </c>
      <c r="L54" s="229" t="s">
        <v>18</v>
      </c>
      <c r="M54" s="229" t="s">
        <v>27</v>
      </c>
      <c r="N54" s="229" t="s">
        <v>19</v>
      </c>
      <c r="O54" s="229" t="s">
        <v>20</v>
      </c>
      <c r="P54" s="228"/>
      <c r="Q54" s="9"/>
    </row>
    <row r="55" spans="1:17" ht="31.5" customHeight="1">
      <c r="A55" s="228"/>
      <c r="B55" s="228"/>
      <c r="C55" s="228"/>
      <c r="D55" s="229"/>
      <c r="E55" s="229"/>
      <c r="F55" s="229"/>
      <c r="G55" s="228"/>
      <c r="H55" s="229"/>
      <c r="I55" s="229"/>
      <c r="J55" s="228"/>
      <c r="K55" s="229"/>
      <c r="L55" s="229"/>
      <c r="M55" s="229"/>
      <c r="N55" s="229"/>
      <c r="O55" s="229"/>
      <c r="P55" s="228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99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95"/>
      <c r="P57" s="12"/>
      <c r="Q57" s="9"/>
    </row>
    <row r="58" spans="1:17" ht="12.75">
      <c r="A58" s="10">
        <v>8</v>
      </c>
      <c r="B58" s="12"/>
      <c r="C58" s="199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95"/>
      <c r="P58" s="12"/>
      <c r="Q58" s="9"/>
    </row>
    <row r="59" spans="1:17" ht="12.75">
      <c r="A59" s="10">
        <v>9</v>
      </c>
      <c r="B59" s="203"/>
      <c r="C59" s="199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95"/>
      <c r="P59" s="12"/>
      <c r="Q59" s="9"/>
    </row>
    <row r="60" spans="1:17" ht="12.75">
      <c r="A60" s="10">
        <v>10</v>
      </c>
      <c r="B60" s="12"/>
      <c r="C60" s="199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95"/>
      <c r="P60" s="12"/>
      <c r="Q60" s="9"/>
    </row>
    <row r="61" spans="1:17" ht="12.75">
      <c r="A61" s="10">
        <v>11</v>
      </c>
      <c r="B61" s="12"/>
      <c r="C61" s="194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95"/>
      <c r="P61" s="12"/>
      <c r="Q61" s="9"/>
    </row>
    <row r="62" spans="1:17" ht="12.75">
      <c r="A62" s="10">
        <v>12</v>
      </c>
      <c r="B62" s="12"/>
      <c r="C62" s="194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95"/>
      <c r="P62" s="12"/>
      <c r="Q62" s="9"/>
    </row>
    <row r="63" spans="1:17" ht="12.75">
      <c r="A63" s="10">
        <v>13</v>
      </c>
      <c r="B63" s="189"/>
      <c r="C63" s="194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95"/>
      <c r="P63" s="12"/>
      <c r="Q63" s="9"/>
    </row>
    <row r="64" spans="1:17" ht="12.75">
      <c r="A64" s="10">
        <v>14</v>
      </c>
      <c r="B64" s="12"/>
      <c r="C64" s="194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95"/>
      <c r="P64" s="12"/>
      <c r="Q64" s="9"/>
    </row>
    <row r="65" spans="1:17" ht="12.75">
      <c r="A65" s="10">
        <v>15</v>
      </c>
      <c r="B65" s="12"/>
      <c r="C65" s="194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95"/>
      <c r="P65" s="12"/>
      <c r="Q65" s="9"/>
    </row>
    <row r="66" spans="1:17" ht="12.75">
      <c r="A66" s="10">
        <v>16</v>
      </c>
      <c r="B66" s="12"/>
      <c r="C66" s="194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95"/>
      <c r="P66" s="12"/>
      <c r="Q66" s="9"/>
    </row>
    <row r="67" spans="1:17" ht="12.75">
      <c r="A67" s="10">
        <v>17</v>
      </c>
      <c r="B67" s="189"/>
      <c r="C67" s="194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95"/>
      <c r="P67" s="12"/>
      <c r="Q67" s="9"/>
    </row>
    <row r="68" spans="1:17" ht="12.75">
      <c r="A68" s="10">
        <v>18</v>
      </c>
      <c r="B68" s="12"/>
      <c r="C68" s="194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91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94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94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89"/>
      <c r="C79" s="194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94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94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94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94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94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94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94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94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25" t="s">
        <v>465</v>
      </c>
      <c r="B101" s="225"/>
      <c r="C101" s="225"/>
      <c r="D101" s="225"/>
      <c r="E101" s="225"/>
      <c r="F101" s="225"/>
      <c r="G101" s="226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e">
        <f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e">
        <f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28" t="s">
        <v>23</v>
      </c>
      <c r="B104" s="228" t="s">
        <v>24</v>
      </c>
      <c r="C104" s="228" t="s">
        <v>25</v>
      </c>
      <c r="D104" s="228" t="s">
        <v>10</v>
      </c>
      <c r="E104" s="228"/>
      <c r="F104" s="228"/>
      <c r="G104" s="228" t="s">
        <v>11</v>
      </c>
      <c r="H104" s="228" t="s">
        <v>12</v>
      </c>
      <c r="I104" s="228"/>
      <c r="J104" s="228" t="s">
        <v>34</v>
      </c>
      <c r="K104" s="228" t="s">
        <v>36</v>
      </c>
      <c r="L104" s="228"/>
      <c r="M104" s="228"/>
      <c r="N104" s="228"/>
      <c r="O104" s="228"/>
      <c r="P104" s="228" t="s">
        <v>13</v>
      </c>
      <c r="Q104" s="9"/>
    </row>
    <row r="105" spans="1:17" ht="12.75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9"/>
    </row>
    <row r="106" spans="1:17" ht="12.75">
      <c r="A106" s="228"/>
      <c r="B106" s="228"/>
      <c r="C106" s="228"/>
      <c r="D106" s="229" t="s">
        <v>26</v>
      </c>
      <c r="E106" s="229" t="s">
        <v>14</v>
      </c>
      <c r="F106" s="229" t="s">
        <v>15</v>
      </c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9"/>
    </row>
    <row r="107" spans="1:17" ht="22.5" customHeight="1">
      <c r="A107" s="228"/>
      <c r="B107" s="228"/>
      <c r="C107" s="228"/>
      <c r="D107" s="229"/>
      <c r="E107" s="229"/>
      <c r="F107" s="229"/>
      <c r="G107" s="228"/>
      <c r="H107" s="229" t="s">
        <v>16</v>
      </c>
      <c r="I107" s="229" t="s">
        <v>17</v>
      </c>
      <c r="J107" s="228"/>
      <c r="K107" s="229" t="s">
        <v>16</v>
      </c>
      <c r="L107" s="229" t="s">
        <v>18</v>
      </c>
      <c r="M107" s="229" t="s">
        <v>27</v>
      </c>
      <c r="N107" s="229" t="s">
        <v>19</v>
      </c>
      <c r="O107" s="229" t="s">
        <v>20</v>
      </c>
      <c r="P107" s="228"/>
      <c r="Q107" s="9"/>
    </row>
    <row r="108" spans="1:17" ht="45" customHeight="1">
      <c r="A108" s="228"/>
      <c r="B108" s="228"/>
      <c r="C108" s="228"/>
      <c r="D108" s="229"/>
      <c r="E108" s="229"/>
      <c r="F108" s="229"/>
      <c r="G108" s="228"/>
      <c r="H108" s="229"/>
      <c r="I108" s="229"/>
      <c r="J108" s="228"/>
      <c r="K108" s="229"/>
      <c r="L108" s="229"/>
      <c r="M108" s="229"/>
      <c r="N108" s="229"/>
      <c r="O108" s="229"/>
      <c r="P108" s="228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25" t="s">
        <v>465</v>
      </c>
      <c r="B154" s="225"/>
      <c r="C154" s="225"/>
      <c r="D154" s="225"/>
      <c r="E154" s="225"/>
      <c r="F154" s="225"/>
      <c r="G154" s="226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e">
        <f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e">
        <f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28" t="s">
        <v>23</v>
      </c>
      <c r="B157" s="228" t="s">
        <v>24</v>
      </c>
      <c r="C157" s="228" t="s">
        <v>25</v>
      </c>
      <c r="D157" s="228" t="s">
        <v>10</v>
      </c>
      <c r="E157" s="228"/>
      <c r="F157" s="228"/>
      <c r="G157" s="228" t="s">
        <v>11</v>
      </c>
      <c r="H157" s="228" t="s">
        <v>12</v>
      </c>
      <c r="I157" s="228"/>
      <c r="J157" s="228" t="s">
        <v>34</v>
      </c>
      <c r="K157" s="228" t="s">
        <v>36</v>
      </c>
      <c r="L157" s="228"/>
      <c r="M157" s="228"/>
      <c r="N157" s="228"/>
      <c r="O157" s="228"/>
      <c r="P157" s="228" t="s">
        <v>13</v>
      </c>
      <c r="Q157" s="9"/>
    </row>
    <row r="158" spans="1:17" ht="12.75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9"/>
    </row>
    <row r="159" spans="1:17" ht="12.75">
      <c r="A159" s="228"/>
      <c r="B159" s="228"/>
      <c r="C159" s="228"/>
      <c r="D159" s="229" t="s">
        <v>26</v>
      </c>
      <c r="E159" s="229" t="s">
        <v>14</v>
      </c>
      <c r="F159" s="229" t="s">
        <v>15</v>
      </c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9"/>
    </row>
    <row r="160" spans="1:17" ht="12.75">
      <c r="A160" s="228"/>
      <c r="B160" s="228"/>
      <c r="C160" s="228"/>
      <c r="D160" s="229"/>
      <c r="E160" s="229"/>
      <c r="F160" s="229"/>
      <c r="G160" s="228"/>
      <c r="H160" s="229" t="s">
        <v>16</v>
      </c>
      <c r="I160" s="229" t="s">
        <v>17</v>
      </c>
      <c r="J160" s="228"/>
      <c r="K160" s="229" t="s">
        <v>16</v>
      </c>
      <c r="L160" s="229" t="s">
        <v>18</v>
      </c>
      <c r="M160" s="229" t="s">
        <v>27</v>
      </c>
      <c r="N160" s="229" t="s">
        <v>19</v>
      </c>
      <c r="O160" s="229" t="s">
        <v>20</v>
      </c>
      <c r="P160" s="228"/>
      <c r="Q160" s="9"/>
    </row>
    <row r="161" spans="1:17" ht="51" customHeight="1">
      <c r="A161" s="228"/>
      <c r="B161" s="228"/>
      <c r="C161" s="228"/>
      <c r="D161" s="229"/>
      <c r="E161" s="229"/>
      <c r="F161" s="229"/>
      <c r="G161" s="228"/>
      <c r="H161" s="229"/>
      <c r="I161" s="229"/>
      <c r="J161" s="228"/>
      <c r="K161" s="229"/>
      <c r="L161" s="229"/>
      <c r="M161" s="229"/>
      <c r="N161" s="229"/>
      <c r="O161" s="229"/>
      <c r="P161" s="228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25" t="s">
        <v>465</v>
      </c>
      <c r="B207" s="225"/>
      <c r="C207" s="225"/>
      <c r="D207" s="225"/>
      <c r="E207" s="225"/>
      <c r="F207" s="225"/>
      <c r="G207" s="226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e">
        <f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e">
        <f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28" t="s">
        <v>23</v>
      </c>
      <c r="B210" s="228" t="s">
        <v>24</v>
      </c>
      <c r="C210" s="228" t="s">
        <v>25</v>
      </c>
      <c r="D210" s="228" t="s">
        <v>10</v>
      </c>
      <c r="E210" s="228"/>
      <c r="F210" s="228"/>
      <c r="G210" s="228" t="s">
        <v>11</v>
      </c>
      <c r="H210" s="228" t="s">
        <v>12</v>
      </c>
      <c r="I210" s="228"/>
      <c r="J210" s="228" t="s">
        <v>34</v>
      </c>
      <c r="K210" s="228" t="s">
        <v>36</v>
      </c>
      <c r="L210" s="228"/>
      <c r="M210" s="228"/>
      <c r="N210" s="228"/>
      <c r="O210" s="228"/>
      <c r="P210" s="228" t="s">
        <v>13</v>
      </c>
      <c r="Q210" s="9"/>
    </row>
    <row r="211" spans="1:17" ht="12.75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9"/>
    </row>
    <row r="212" spans="1:17" ht="12.75">
      <c r="A212" s="228"/>
      <c r="B212" s="228"/>
      <c r="C212" s="228"/>
      <c r="D212" s="229" t="s">
        <v>26</v>
      </c>
      <c r="E212" s="229" t="s">
        <v>14</v>
      </c>
      <c r="F212" s="229" t="s">
        <v>15</v>
      </c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9"/>
    </row>
    <row r="213" spans="1:17" ht="12.75">
      <c r="A213" s="228"/>
      <c r="B213" s="228"/>
      <c r="C213" s="228"/>
      <c r="D213" s="229"/>
      <c r="E213" s="229"/>
      <c r="F213" s="229"/>
      <c r="G213" s="228"/>
      <c r="H213" s="229" t="s">
        <v>16</v>
      </c>
      <c r="I213" s="229" t="s">
        <v>17</v>
      </c>
      <c r="J213" s="228"/>
      <c r="K213" s="229" t="s">
        <v>16</v>
      </c>
      <c r="L213" s="229" t="s">
        <v>18</v>
      </c>
      <c r="M213" s="229" t="s">
        <v>27</v>
      </c>
      <c r="N213" s="229" t="s">
        <v>19</v>
      </c>
      <c r="O213" s="229" t="s">
        <v>20</v>
      </c>
      <c r="P213" s="228"/>
      <c r="Q213" s="9"/>
    </row>
    <row r="214" spans="1:17" ht="50.25" customHeight="1">
      <c r="A214" s="228"/>
      <c r="B214" s="228"/>
      <c r="C214" s="228"/>
      <c r="D214" s="229"/>
      <c r="E214" s="229"/>
      <c r="F214" s="229"/>
      <c r="G214" s="228"/>
      <c r="H214" s="229"/>
      <c r="I214" s="229"/>
      <c r="J214" s="228"/>
      <c r="K214" s="229"/>
      <c r="L214" s="229"/>
      <c r="M214" s="229"/>
      <c r="N214" s="229"/>
      <c r="O214" s="229"/>
      <c r="P214" s="228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25" t="s">
        <v>465</v>
      </c>
      <c r="B260" s="225"/>
      <c r="C260" s="225"/>
      <c r="D260" s="225"/>
      <c r="E260" s="225"/>
      <c r="F260" s="225"/>
      <c r="G260" s="226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e">
        <f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e">
        <f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28" t="s">
        <v>23</v>
      </c>
      <c r="B263" s="228" t="s">
        <v>24</v>
      </c>
      <c r="C263" s="228" t="s">
        <v>25</v>
      </c>
      <c r="D263" s="228" t="s">
        <v>10</v>
      </c>
      <c r="E263" s="228"/>
      <c r="F263" s="228"/>
      <c r="G263" s="228" t="s">
        <v>11</v>
      </c>
      <c r="H263" s="228" t="s">
        <v>12</v>
      </c>
      <c r="I263" s="228"/>
      <c r="J263" s="228" t="s">
        <v>34</v>
      </c>
      <c r="K263" s="228" t="s">
        <v>36</v>
      </c>
      <c r="L263" s="228"/>
      <c r="M263" s="228"/>
      <c r="N263" s="228"/>
      <c r="O263" s="228"/>
      <c r="P263" s="228" t="s">
        <v>13</v>
      </c>
      <c r="Q263" s="9"/>
    </row>
    <row r="264" spans="1:17" ht="12.75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9"/>
    </row>
    <row r="265" spans="1:17" ht="12.75">
      <c r="A265" s="228"/>
      <c r="B265" s="228"/>
      <c r="C265" s="228"/>
      <c r="D265" s="229" t="s">
        <v>26</v>
      </c>
      <c r="E265" s="229" t="s">
        <v>14</v>
      </c>
      <c r="F265" s="229" t="s">
        <v>15</v>
      </c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9"/>
    </row>
    <row r="266" spans="1:17" ht="12.75">
      <c r="A266" s="228"/>
      <c r="B266" s="228"/>
      <c r="C266" s="228"/>
      <c r="D266" s="229"/>
      <c r="E266" s="229"/>
      <c r="F266" s="229"/>
      <c r="G266" s="228"/>
      <c r="H266" s="229" t="s">
        <v>16</v>
      </c>
      <c r="I266" s="229" t="s">
        <v>17</v>
      </c>
      <c r="J266" s="228"/>
      <c r="K266" s="229" t="s">
        <v>16</v>
      </c>
      <c r="L266" s="229" t="s">
        <v>18</v>
      </c>
      <c r="M266" s="229" t="s">
        <v>27</v>
      </c>
      <c r="N266" s="229" t="s">
        <v>19</v>
      </c>
      <c r="O266" s="229" t="s">
        <v>20</v>
      </c>
      <c r="P266" s="228"/>
      <c r="Q266" s="9"/>
    </row>
    <row r="267" spans="1:17" ht="50.25" customHeight="1">
      <c r="A267" s="228"/>
      <c r="B267" s="228"/>
      <c r="C267" s="228"/>
      <c r="D267" s="229"/>
      <c r="E267" s="229"/>
      <c r="F267" s="229"/>
      <c r="G267" s="228"/>
      <c r="H267" s="229"/>
      <c r="I267" s="229"/>
      <c r="J267" s="228"/>
      <c r="K267" s="229"/>
      <c r="L267" s="229"/>
      <c r="M267" s="229"/>
      <c r="N267" s="229"/>
      <c r="O267" s="229"/>
      <c r="P267" s="228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25" t="s">
        <v>465</v>
      </c>
      <c r="B313" s="225"/>
      <c r="C313" s="225"/>
      <c r="D313" s="225"/>
      <c r="E313" s="225"/>
      <c r="F313" s="225"/>
      <c r="G313" s="226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e">
        <f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e">
        <f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28" t="s">
        <v>23</v>
      </c>
      <c r="B316" s="228" t="s">
        <v>24</v>
      </c>
      <c r="C316" s="228" t="s">
        <v>25</v>
      </c>
      <c r="D316" s="228" t="s">
        <v>10</v>
      </c>
      <c r="E316" s="228"/>
      <c r="F316" s="228"/>
      <c r="G316" s="228" t="s">
        <v>11</v>
      </c>
      <c r="H316" s="228" t="s">
        <v>12</v>
      </c>
      <c r="I316" s="228"/>
      <c r="J316" s="228" t="s">
        <v>34</v>
      </c>
      <c r="K316" s="228" t="s">
        <v>36</v>
      </c>
      <c r="L316" s="228"/>
      <c r="M316" s="228"/>
      <c r="N316" s="228"/>
      <c r="O316" s="228"/>
      <c r="P316" s="228" t="s">
        <v>13</v>
      </c>
      <c r="Q316" s="9"/>
    </row>
    <row r="317" spans="1:17" ht="12.75">
      <c r="A317" s="228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9"/>
    </row>
    <row r="318" spans="1:17" ht="12.75">
      <c r="A318" s="228"/>
      <c r="B318" s="228"/>
      <c r="C318" s="228"/>
      <c r="D318" s="229" t="s">
        <v>26</v>
      </c>
      <c r="E318" s="229" t="s">
        <v>14</v>
      </c>
      <c r="F318" s="229" t="s">
        <v>15</v>
      </c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9"/>
    </row>
    <row r="319" spans="1:17" ht="12.75">
      <c r="A319" s="228"/>
      <c r="B319" s="228"/>
      <c r="C319" s="228"/>
      <c r="D319" s="229"/>
      <c r="E319" s="229"/>
      <c r="F319" s="229"/>
      <c r="G319" s="228"/>
      <c r="H319" s="229" t="s">
        <v>16</v>
      </c>
      <c r="I319" s="229" t="s">
        <v>17</v>
      </c>
      <c r="J319" s="228"/>
      <c r="K319" s="229" t="s">
        <v>16</v>
      </c>
      <c r="L319" s="229" t="s">
        <v>18</v>
      </c>
      <c r="M319" s="229" t="s">
        <v>27</v>
      </c>
      <c r="N319" s="229" t="s">
        <v>19</v>
      </c>
      <c r="O319" s="229" t="s">
        <v>20</v>
      </c>
      <c r="P319" s="228"/>
      <c r="Q319" s="9"/>
    </row>
    <row r="320" spans="1:17" ht="51" customHeight="1">
      <c r="A320" s="228"/>
      <c r="B320" s="228"/>
      <c r="C320" s="228"/>
      <c r="D320" s="229"/>
      <c r="E320" s="229"/>
      <c r="F320" s="229"/>
      <c r="G320" s="228"/>
      <c r="H320" s="229"/>
      <c r="I320" s="229"/>
      <c r="J320" s="228"/>
      <c r="K320" s="229"/>
      <c r="L320" s="229"/>
      <c r="M320" s="229"/>
      <c r="N320" s="229"/>
      <c r="O320" s="229"/>
      <c r="P320" s="228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25" t="s">
        <v>465</v>
      </c>
      <c r="B366" s="225"/>
      <c r="C366" s="225"/>
      <c r="D366" s="225"/>
      <c r="E366" s="225"/>
      <c r="F366" s="225"/>
      <c r="G366" s="226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e">
        <f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e">
        <f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28" t="s">
        <v>23</v>
      </c>
      <c r="B369" s="228" t="s">
        <v>24</v>
      </c>
      <c r="C369" s="228" t="s">
        <v>25</v>
      </c>
      <c r="D369" s="228" t="s">
        <v>10</v>
      </c>
      <c r="E369" s="228"/>
      <c r="F369" s="228"/>
      <c r="G369" s="228" t="s">
        <v>11</v>
      </c>
      <c r="H369" s="228" t="s">
        <v>12</v>
      </c>
      <c r="I369" s="228"/>
      <c r="J369" s="228" t="s">
        <v>34</v>
      </c>
      <c r="K369" s="228" t="s">
        <v>36</v>
      </c>
      <c r="L369" s="228"/>
      <c r="M369" s="228"/>
      <c r="N369" s="228"/>
      <c r="O369" s="228"/>
      <c r="P369" s="228" t="s">
        <v>13</v>
      </c>
      <c r="Q369" s="9"/>
    </row>
    <row r="370" spans="1:17" ht="12.75">
      <c r="A370" s="228"/>
      <c r="B370" s="228"/>
      <c r="C370" s="228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9"/>
    </row>
    <row r="371" spans="1:17" ht="12.75">
      <c r="A371" s="228"/>
      <c r="B371" s="228"/>
      <c r="C371" s="228"/>
      <c r="D371" s="229" t="s">
        <v>26</v>
      </c>
      <c r="E371" s="229" t="s">
        <v>14</v>
      </c>
      <c r="F371" s="229" t="s">
        <v>15</v>
      </c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9"/>
    </row>
    <row r="372" spans="1:17" ht="12.75">
      <c r="A372" s="228"/>
      <c r="B372" s="228"/>
      <c r="C372" s="228"/>
      <c r="D372" s="229"/>
      <c r="E372" s="229"/>
      <c r="F372" s="229"/>
      <c r="G372" s="228"/>
      <c r="H372" s="229" t="s">
        <v>16</v>
      </c>
      <c r="I372" s="229" t="s">
        <v>17</v>
      </c>
      <c r="J372" s="228"/>
      <c r="K372" s="229" t="s">
        <v>16</v>
      </c>
      <c r="L372" s="229" t="s">
        <v>18</v>
      </c>
      <c r="M372" s="229" t="s">
        <v>27</v>
      </c>
      <c r="N372" s="229" t="s">
        <v>19</v>
      </c>
      <c r="O372" s="229" t="s">
        <v>20</v>
      </c>
      <c r="P372" s="228"/>
      <c r="Q372" s="9"/>
    </row>
    <row r="373" spans="1:17" ht="51.75" customHeight="1">
      <c r="A373" s="228"/>
      <c r="B373" s="228"/>
      <c r="C373" s="228"/>
      <c r="D373" s="229"/>
      <c r="E373" s="229"/>
      <c r="F373" s="229"/>
      <c r="G373" s="228"/>
      <c r="H373" s="229"/>
      <c r="I373" s="229"/>
      <c r="J373" s="228"/>
      <c r="K373" s="229"/>
      <c r="L373" s="229"/>
      <c r="M373" s="229"/>
      <c r="N373" s="229"/>
      <c r="O373" s="229"/>
      <c r="P373" s="228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25" t="s">
        <v>465</v>
      </c>
      <c r="B419" s="225"/>
      <c r="C419" s="225"/>
      <c r="D419" s="225"/>
      <c r="E419" s="225"/>
      <c r="F419" s="225"/>
      <c r="G419" s="226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e">
        <f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e">
        <f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28" t="s">
        <v>23</v>
      </c>
      <c r="B422" s="228" t="s">
        <v>24</v>
      </c>
      <c r="C422" s="228" t="s">
        <v>25</v>
      </c>
      <c r="D422" s="228" t="s">
        <v>10</v>
      </c>
      <c r="E422" s="228"/>
      <c r="F422" s="228"/>
      <c r="G422" s="228" t="s">
        <v>11</v>
      </c>
      <c r="H422" s="228" t="s">
        <v>12</v>
      </c>
      <c r="I422" s="228"/>
      <c r="J422" s="228" t="s">
        <v>34</v>
      </c>
      <c r="K422" s="228" t="s">
        <v>36</v>
      </c>
      <c r="L422" s="228"/>
      <c r="M422" s="228"/>
      <c r="N422" s="228"/>
      <c r="O422" s="228"/>
      <c r="P422" s="228" t="s">
        <v>13</v>
      </c>
      <c r="Q422" s="9"/>
    </row>
    <row r="423" spans="1:17" ht="12.75">
      <c r="A423" s="228"/>
      <c r="B423" s="228"/>
      <c r="C423" s="228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9"/>
    </row>
    <row r="424" spans="1:17" ht="12.75">
      <c r="A424" s="228"/>
      <c r="B424" s="228"/>
      <c r="C424" s="228"/>
      <c r="D424" s="229" t="s">
        <v>26</v>
      </c>
      <c r="E424" s="229" t="s">
        <v>14</v>
      </c>
      <c r="F424" s="229" t="s">
        <v>15</v>
      </c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9"/>
    </row>
    <row r="425" spans="1:17" ht="12.75">
      <c r="A425" s="228"/>
      <c r="B425" s="228"/>
      <c r="C425" s="228"/>
      <c r="D425" s="229"/>
      <c r="E425" s="229"/>
      <c r="F425" s="229"/>
      <c r="G425" s="228"/>
      <c r="H425" s="229" t="s">
        <v>16</v>
      </c>
      <c r="I425" s="229" t="s">
        <v>17</v>
      </c>
      <c r="J425" s="228"/>
      <c r="K425" s="229" t="s">
        <v>16</v>
      </c>
      <c r="L425" s="229" t="s">
        <v>18</v>
      </c>
      <c r="M425" s="229" t="s">
        <v>27</v>
      </c>
      <c r="N425" s="229" t="s">
        <v>19</v>
      </c>
      <c r="O425" s="229" t="s">
        <v>20</v>
      </c>
      <c r="P425" s="228"/>
      <c r="Q425" s="9"/>
    </row>
    <row r="426" spans="1:17" ht="51" customHeight="1">
      <c r="A426" s="228"/>
      <c r="B426" s="228"/>
      <c r="C426" s="228"/>
      <c r="D426" s="229"/>
      <c r="E426" s="229"/>
      <c r="F426" s="229"/>
      <c r="G426" s="228"/>
      <c r="H426" s="229"/>
      <c r="I426" s="229"/>
      <c r="J426" s="228"/>
      <c r="K426" s="229"/>
      <c r="L426" s="229"/>
      <c r="M426" s="229"/>
      <c r="N426" s="229"/>
      <c r="O426" s="229"/>
      <c r="P426" s="228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25" t="s">
        <v>465</v>
      </c>
      <c r="B472" s="225"/>
      <c r="C472" s="225"/>
      <c r="D472" s="225"/>
      <c r="E472" s="225"/>
      <c r="F472" s="225"/>
      <c r="G472" s="226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e">
        <f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e">
        <f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28" t="s">
        <v>23</v>
      </c>
      <c r="B475" s="228" t="s">
        <v>24</v>
      </c>
      <c r="C475" s="228" t="s">
        <v>25</v>
      </c>
      <c r="D475" s="228" t="s">
        <v>10</v>
      </c>
      <c r="E475" s="228"/>
      <c r="F475" s="228"/>
      <c r="G475" s="228" t="s">
        <v>11</v>
      </c>
      <c r="H475" s="228" t="s">
        <v>12</v>
      </c>
      <c r="I475" s="228"/>
      <c r="J475" s="228" t="s">
        <v>34</v>
      </c>
      <c r="K475" s="228" t="s">
        <v>36</v>
      </c>
      <c r="L475" s="228"/>
      <c r="M475" s="228"/>
      <c r="N475" s="228"/>
      <c r="O475" s="228"/>
      <c r="P475" s="228" t="s">
        <v>13</v>
      </c>
      <c r="Q475" s="9"/>
    </row>
    <row r="476" spans="1:17" ht="12.75">
      <c r="A476" s="228"/>
      <c r="B476" s="228"/>
      <c r="C476" s="228"/>
      <c r="D476" s="228"/>
      <c r="E476" s="228"/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9"/>
    </row>
    <row r="477" spans="1:17" ht="12.75">
      <c r="A477" s="228"/>
      <c r="B477" s="228"/>
      <c r="C477" s="228"/>
      <c r="D477" s="229" t="s">
        <v>26</v>
      </c>
      <c r="E477" s="229" t="s">
        <v>14</v>
      </c>
      <c r="F477" s="229" t="s">
        <v>15</v>
      </c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9"/>
    </row>
    <row r="478" spans="1:17" ht="12.75">
      <c r="A478" s="228"/>
      <c r="B478" s="228"/>
      <c r="C478" s="228"/>
      <c r="D478" s="229"/>
      <c r="E478" s="229"/>
      <c r="F478" s="229"/>
      <c r="G478" s="228"/>
      <c r="H478" s="229" t="s">
        <v>16</v>
      </c>
      <c r="I478" s="229" t="s">
        <v>17</v>
      </c>
      <c r="J478" s="228"/>
      <c r="K478" s="229" t="s">
        <v>16</v>
      </c>
      <c r="L478" s="229" t="s">
        <v>18</v>
      </c>
      <c r="M478" s="229" t="s">
        <v>27</v>
      </c>
      <c r="N478" s="229" t="s">
        <v>19</v>
      </c>
      <c r="O478" s="229" t="s">
        <v>20</v>
      </c>
      <c r="P478" s="228"/>
      <c r="Q478" s="9"/>
    </row>
    <row r="479" spans="1:17" ht="51" customHeight="1">
      <c r="A479" s="228"/>
      <c r="B479" s="228"/>
      <c r="C479" s="228"/>
      <c r="D479" s="229"/>
      <c r="E479" s="229"/>
      <c r="F479" s="229"/>
      <c r="G479" s="228"/>
      <c r="H479" s="229"/>
      <c r="I479" s="229"/>
      <c r="J479" s="228"/>
      <c r="K479" s="229"/>
      <c r="L479" s="229"/>
      <c r="M479" s="229"/>
      <c r="N479" s="229"/>
      <c r="O479" s="229"/>
      <c r="P479" s="228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25" t="s">
        <v>465</v>
      </c>
      <c r="B525" s="225"/>
      <c r="C525" s="225"/>
      <c r="D525" s="225"/>
      <c r="E525" s="225"/>
      <c r="F525" s="225"/>
      <c r="G525" s="226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e">
        <f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e">
        <f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28" t="s">
        <v>23</v>
      </c>
      <c r="B528" s="228" t="s">
        <v>24</v>
      </c>
      <c r="C528" s="228" t="s">
        <v>25</v>
      </c>
      <c r="D528" s="228" t="s">
        <v>10</v>
      </c>
      <c r="E528" s="228"/>
      <c r="F528" s="228"/>
      <c r="G528" s="228" t="s">
        <v>11</v>
      </c>
      <c r="H528" s="228" t="s">
        <v>12</v>
      </c>
      <c r="I528" s="228"/>
      <c r="J528" s="228" t="s">
        <v>34</v>
      </c>
      <c r="K528" s="228" t="s">
        <v>36</v>
      </c>
      <c r="L528" s="228"/>
      <c r="M528" s="228"/>
      <c r="N528" s="228"/>
      <c r="O528" s="228"/>
      <c r="P528" s="228" t="s">
        <v>13</v>
      </c>
      <c r="Q528" s="9"/>
    </row>
    <row r="529" spans="1:17" ht="12.75">
      <c r="A529" s="228"/>
      <c r="B529" s="228"/>
      <c r="C529" s="228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9"/>
    </row>
    <row r="530" spans="1:17" ht="12.75">
      <c r="A530" s="228"/>
      <c r="B530" s="228"/>
      <c r="C530" s="228"/>
      <c r="D530" s="229" t="s">
        <v>26</v>
      </c>
      <c r="E530" s="229" t="s">
        <v>14</v>
      </c>
      <c r="F530" s="229" t="s">
        <v>15</v>
      </c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9"/>
    </row>
    <row r="531" spans="1:17" ht="12.75">
      <c r="A531" s="228"/>
      <c r="B531" s="228"/>
      <c r="C531" s="228"/>
      <c r="D531" s="229"/>
      <c r="E531" s="229"/>
      <c r="F531" s="229"/>
      <c r="G531" s="228"/>
      <c r="H531" s="229" t="s">
        <v>16</v>
      </c>
      <c r="I531" s="229" t="s">
        <v>17</v>
      </c>
      <c r="J531" s="228"/>
      <c r="K531" s="229" t="s">
        <v>16</v>
      </c>
      <c r="L531" s="229" t="s">
        <v>18</v>
      </c>
      <c r="M531" s="229" t="s">
        <v>27</v>
      </c>
      <c r="N531" s="229" t="s">
        <v>19</v>
      </c>
      <c r="O531" s="229" t="s">
        <v>20</v>
      </c>
      <c r="P531" s="228"/>
      <c r="Q531" s="9"/>
    </row>
    <row r="532" spans="1:17" ht="50.25" customHeight="1">
      <c r="A532" s="228"/>
      <c r="B532" s="228"/>
      <c r="C532" s="228"/>
      <c r="D532" s="229"/>
      <c r="E532" s="229"/>
      <c r="F532" s="229"/>
      <c r="G532" s="228"/>
      <c r="H532" s="229"/>
      <c r="I532" s="229"/>
      <c r="J532" s="228"/>
      <c r="K532" s="229"/>
      <c r="L532" s="229"/>
      <c r="M532" s="229"/>
      <c r="N532" s="229"/>
      <c r="O532" s="229"/>
      <c r="P532" s="228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25" t="s">
        <v>465</v>
      </c>
      <c r="B577" s="225"/>
      <c r="C577" s="225"/>
      <c r="D577" s="225"/>
      <c r="E577" s="225"/>
      <c r="F577" s="225"/>
      <c r="G577" s="226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27" t="s">
        <v>497</v>
      </c>
      <c r="B578" s="227"/>
      <c r="C578" s="227"/>
      <c r="D578" s="227"/>
      <c r="E578" s="227"/>
      <c r="F578" s="227"/>
      <c r="G578" s="227"/>
      <c r="H578" s="158">
        <f>H577+H525+H472+H419+H366+H313+H260+H207+H154+H101+H48</f>
        <v>10</v>
      </c>
      <c r="I578" s="159">
        <f>I577+I525+I472+I419+I366+I313+I260+I207+I154+I101+I48</f>
        <v>4633.55</v>
      </c>
      <c r="J578" s="120"/>
      <c r="K578" s="158">
        <f>K577+K525+K472+K419+K366+K313+K260+K207+K154+K101+K48</f>
        <v>10</v>
      </c>
      <c r="L578" s="159">
        <f>L577+L525+L472+L419+L366+L313+L260+L207+L154+L101+L48</f>
        <v>4345.55</v>
      </c>
      <c r="M578" s="159">
        <f>M577+M525+M472+M419+M366+M313+M260+M207+M154+M101+M48</f>
        <v>2172.775</v>
      </c>
      <c r="N578" s="159">
        <f>N577+N525+N472+N419+N366+N313+N260+N207+N154+N101+N48-0.01</f>
        <v>2172.765</v>
      </c>
      <c r="O578" s="155"/>
      <c r="P578" s="122"/>
      <c r="Q578" s="9"/>
    </row>
    <row r="579" spans="2:17" ht="12.75" hidden="1">
      <c r="B579" s="122"/>
      <c r="C579" s="122"/>
      <c r="D579" s="122"/>
      <c r="E579" s="122"/>
      <c r="F579" s="122"/>
      <c r="G579" s="135"/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 hidden="1">
      <c r="B580" s="132"/>
      <c r="C580" s="132"/>
      <c r="E580" s="122"/>
      <c r="G580" s="135"/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 hidden="1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s">
        <v>565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s">
        <v>566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s">
        <v>567</v>
      </c>
      <c r="I586" s="16"/>
    </row>
    <row r="587" spans="3:5" ht="11.25" customHeight="1">
      <c r="C587" s="4"/>
      <c r="E587" s="15" t="s">
        <v>28</v>
      </c>
    </row>
    <row r="588" spans="3:9" ht="15.75">
      <c r="C588" s="6" t="s">
        <v>568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s">
        <v>569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46.5" customHeight="1">
      <c r="A592" s="163" t="s">
        <v>126</v>
      </c>
      <c r="B592" s="164"/>
      <c r="C592" s="236" t="str">
        <f>Заполнить!B12</f>
        <v>Заступник голови районної ради</v>
      </c>
      <c r="D592" s="236"/>
      <c r="E592" s="236"/>
      <c r="F592" s="236"/>
      <c r="G592" s="236"/>
      <c r="H592" s="166"/>
      <c r="I592" s="167"/>
      <c r="J592" s="166"/>
      <c r="K592" s="237" t="str">
        <f>Заполнить!H12</f>
        <v>С.І. Богдан</v>
      </c>
      <c r="L592" s="237"/>
      <c r="M592" s="237"/>
    </row>
    <row r="593" spans="1:13" ht="12.75">
      <c r="A593" s="176" t="s">
        <v>570</v>
      </c>
      <c r="B593" s="164"/>
      <c r="C593" s="235" t="s">
        <v>7</v>
      </c>
      <c r="D593" s="235"/>
      <c r="E593" s="235"/>
      <c r="F593" s="235"/>
      <c r="G593" s="235"/>
      <c r="H593" s="169"/>
      <c r="I593" s="168" t="s">
        <v>8</v>
      </c>
      <c r="J593" s="169"/>
      <c r="K593" s="235" t="s">
        <v>48</v>
      </c>
      <c r="L593" s="235"/>
      <c r="M593" s="235"/>
    </row>
    <row r="594" spans="1:13" ht="51.75" customHeight="1">
      <c r="A594" s="163" t="s">
        <v>127</v>
      </c>
      <c r="B594" s="164"/>
      <c r="C594" s="236" t="str">
        <f>Заполнить!B13</f>
        <v>Голова постійної комісії районної ради з питань законності і правопорядку, комунальної власності, транспорту і звязку</v>
      </c>
      <c r="D594" s="236"/>
      <c r="E594" s="236"/>
      <c r="F594" s="236"/>
      <c r="G594" s="236"/>
      <c r="H594" s="166"/>
      <c r="I594" s="167"/>
      <c r="J594" s="166"/>
      <c r="K594" s="237" t="str">
        <f>Заполнить!H13</f>
        <v>М.О. Лукяненко </v>
      </c>
      <c r="L594" s="237"/>
      <c r="M594" s="237"/>
    </row>
    <row r="595" spans="1:13" ht="12.75">
      <c r="A595" s="164"/>
      <c r="B595" s="164"/>
      <c r="C595" s="235" t="s">
        <v>7</v>
      </c>
      <c r="D595" s="235"/>
      <c r="E595" s="235"/>
      <c r="F595" s="235"/>
      <c r="G595" s="235"/>
      <c r="H595" s="169"/>
      <c r="I595" s="168" t="s">
        <v>8</v>
      </c>
      <c r="J595" s="169"/>
      <c r="K595" s="235" t="s">
        <v>48</v>
      </c>
      <c r="L595" s="235"/>
      <c r="M595" s="235"/>
    </row>
    <row r="596" spans="1:16" ht="33.75" customHeight="1">
      <c r="A596" s="164"/>
      <c r="B596" s="164"/>
      <c r="C596" s="236" t="str">
        <f>Заполнить!B14</f>
        <v>Заступник селищного голови Баришівської селищної ради(за згодою)</v>
      </c>
      <c r="D596" s="236"/>
      <c r="E596" s="236"/>
      <c r="F596" s="236"/>
      <c r="G596" s="236"/>
      <c r="H596" s="166"/>
      <c r="I596" s="167"/>
      <c r="J596" s="166"/>
      <c r="K596" s="237" t="str">
        <f>Заполнить!H14</f>
        <v>Ю.А. Шовть</v>
      </c>
      <c r="L596" s="237"/>
      <c r="M596" s="237"/>
      <c r="N596" s="6"/>
      <c r="O596" s="6"/>
      <c r="P596" s="6"/>
    </row>
    <row r="597" spans="1:16" ht="12.75" customHeight="1">
      <c r="A597" s="164"/>
      <c r="B597" s="164"/>
      <c r="C597" s="235" t="s">
        <v>7</v>
      </c>
      <c r="D597" s="235"/>
      <c r="E597" s="235"/>
      <c r="F597" s="235"/>
      <c r="G597" s="235"/>
      <c r="H597" s="169"/>
      <c r="I597" s="168" t="s">
        <v>8</v>
      </c>
      <c r="J597" s="169"/>
      <c r="K597" s="235" t="s">
        <v>48</v>
      </c>
      <c r="L597" s="235"/>
      <c r="M597" s="235"/>
      <c r="N597" s="6"/>
      <c r="O597" s="6"/>
      <c r="P597" s="6"/>
    </row>
    <row r="598" spans="1:16" ht="48" customHeight="1">
      <c r="A598" s="164"/>
      <c r="B598" s="164"/>
      <c r="C598" s="236" t="str">
        <f>Заполнить!B15</f>
        <v>Начальник відділу комунальної власності житлово-комунального господарства та благоустрою (за згодою)</v>
      </c>
      <c r="D598" s="236"/>
      <c r="E598" s="236"/>
      <c r="F598" s="236"/>
      <c r="G598" s="236"/>
      <c r="H598" s="166"/>
      <c r="I598" s="167"/>
      <c r="J598" s="166"/>
      <c r="K598" s="237" t="str">
        <f>Заполнить!H15</f>
        <v>Т.М. Дибка</v>
      </c>
      <c r="L598" s="237"/>
      <c r="M598" s="237"/>
      <c r="N598" s="6"/>
      <c r="O598" s="6"/>
      <c r="P598" s="6"/>
    </row>
    <row r="599" spans="1:16" ht="12.75" customHeight="1">
      <c r="A599" s="164"/>
      <c r="B599" s="164"/>
      <c r="C599" s="235" t="s">
        <v>7</v>
      </c>
      <c r="D599" s="235"/>
      <c r="E599" s="235"/>
      <c r="F599" s="235"/>
      <c r="G599" s="235"/>
      <c r="H599" s="169"/>
      <c r="I599" s="168" t="s">
        <v>8</v>
      </c>
      <c r="J599" s="169"/>
      <c r="K599" s="235" t="s">
        <v>48</v>
      </c>
      <c r="L599" s="235"/>
      <c r="M599" s="235"/>
      <c r="N599" s="6"/>
      <c r="O599" s="6"/>
      <c r="P599" s="6"/>
    </row>
    <row r="600" spans="1:16" ht="28.5" customHeight="1">
      <c r="A600" s="164"/>
      <c r="B600" s="164"/>
      <c r="C600" s="236" t="str">
        <f>Заполнить!B16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600" s="236"/>
      <c r="E600" s="236"/>
      <c r="F600" s="236"/>
      <c r="G600" s="236"/>
      <c r="H600" s="166"/>
      <c r="I600" s="167"/>
      <c r="J600" s="166"/>
      <c r="K600" s="237" t="str">
        <f>Заполнить!H16</f>
        <v>Ю.Г. Шуляк</v>
      </c>
      <c r="L600" s="237"/>
      <c r="M600" s="237"/>
      <c r="N600" s="6"/>
      <c r="O600" s="6"/>
      <c r="P600" s="6"/>
    </row>
    <row r="601" spans="1:16" ht="9.75" customHeight="1">
      <c r="A601" s="164"/>
      <c r="B601" s="164"/>
      <c r="C601" s="235" t="s">
        <v>7</v>
      </c>
      <c r="D601" s="235"/>
      <c r="E601" s="235"/>
      <c r="F601" s="235"/>
      <c r="G601" s="235"/>
      <c r="H601" s="169"/>
      <c r="I601" s="168" t="s">
        <v>8</v>
      </c>
      <c r="J601" s="169"/>
      <c r="K601" s="235" t="s">
        <v>48</v>
      </c>
      <c r="L601" s="235"/>
      <c r="M601" s="235"/>
      <c r="N601" s="6"/>
      <c r="O601" s="6"/>
      <c r="P601" s="6"/>
    </row>
    <row r="602" spans="1:16" ht="33" customHeight="1">
      <c r="A602" s="164"/>
      <c r="B602" s="164"/>
      <c r="C602" s="236" t="str">
        <f>Заполнить!B17</f>
        <v>Головний спеціаліст відділу бухгалтерського обліку та консолідованої звітності Баришівської селищної ради (за згодою)</v>
      </c>
      <c r="D602" s="236"/>
      <c r="E602" s="236"/>
      <c r="F602" s="236"/>
      <c r="G602" s="236"/>
      <c r="H602" s="166"/>
      <c r="I602" s="167"/>
      <c r="J602" s="166"/>
      <c r="K602" s="237" t="str">
        <f>Заполнить!H17</f>
        <v>О.О. Масловцева</v>
      </c>
      <c r="L602" s="237"/>
      <c r="M602" s="237"/>
      <c r="N602" s="6"/>
      <c r="O602" s="6"/>
      <c r="P602" s="6"/>
    </row>
    <row r="603" spans="1:16" ht="12.75" customHeight="1">
      <c r="A603" s="164"/>
      <c r="B603" s="164"/>
      <c r="C603" s="235" t="s">
        <v>7</v>
      </c>
      <c r="D603" s="235"/>
      <c r="E603" s="235"/>
      <c r="F603" s="235"/>
      <c r="G603" s="235"/>
      <c r="H603" s="169"/>
      <c r="I603" s="168" t="s">
        <v>8</v>
      </c>
      <c r="J603" s="169"/>
      <c r="K603" s="235" t="s">
        <v>48</v>
      </c>
      <c r="L603" s="235"/>
      <c r="M603" s="235"/>
      <c r="N603" s="6"/>
      <c r="O603" s="6"/>
      <c r="P603" s="6"/>
    </row>
    <row r="604" spans="1:16" ht="28.5" customHeight="1">
      <c r="A604" s="164"/>
      <c r="B604" s="164"/>
      <c r="C604" s="236" t="str">
        <f>Заполнить!B18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604" s="236"/>
      <c r="E604" s="236"/>
      <c r="F604" s="236"/>
      <c r="G604" s="236"/>
      <c r="H604" s="166"/>
      <c r="I604" s="167"/>
      <c r="J604" s="166"/>
      <c r="K604" s="237" t="str">
        <f>Заполнить!H18</f>
        <v>Н.М. Ліберацька</v>
      </c>
      <c r="L604" s="237"/>
      <c r="M604" s="237"/>
      <c r="N604" s="6"/>
      <c r="O604" s="6"/>
      <c r="P604" s="6"/>
    </row>
    <row r="605" spans="1:16" ht="12.75" customHeight="1">
      <c r="A605" s="164"/>
      <c r="B605" s="164"/>
      <c r="C605" s="235" t="s">
        <v>7</v>
      </c>
      <c r="D605" s="235"/>
      <c r="E605" s="235"/>
      <c r="F605" s="235"/>
      <c r="G605" s="235"/>
      <c r="H605" s="169"/>
      <c r="I605" s="168" t="s">
        <v>8</v>
      </c>
      <c r="J605" s="169"/>
      <c r="K605" s="235" t="s">
        <v>48</v>
      </c>
      <c r="L605" s="235"/>
      <c r="M605" s="235"/>
      <c r="N605" s="6"/>
      <c r="O605" s="6"/>
      <c r="P605" s="6"/>
    </row>
    <row r="606" spans="1:16" ht="31.5" customHeight="1">
      <c r="A606" s="164"/>
      <c r="B606" s="164"/>
      <c r="C606" s="236">
        <f>Заполнить!B19</f>
        <v>0</v>
      </c>
      <c r="D606" s="236"/>
      <c r="E606" s="236"/>
      <c r="F606" s="236"/>
      <c r="G606" s="236"/>
      <c r="H606" s="166"/>
      <c r="I606" s="167"/>
      <c r="J606" s="166"/>
      <c r="K606" s="237">
        <f>Заполнить!H19</f>
        <v>0</v>
      </c>
      <c r="L606" s="237"/>
      <c r="M606" s="237"/>
      <c r="N606" s="6"/>
      <c r="O606" s="6"/>
      <c r="P606" s="6"/>
    </row>
    <row r="607" spans="1:16" ht="12.75" customHeight="1">
      <c r="A607" s="164"/>
      <c r="B607" s="164"/>
      <c r="C607" s="235" t="s">
        <v>7</v>
      </c>
      <c r="D607" s="235"/>
      <c r="E607" s="235"/>
      <c r="F607" s="235"/>
      <c r="G607" s="235"/>
      <c r="H607" s="169"/>
      <c r="I607" s="168" t="s">
        <v>8</v>
      </c>
      <c r="J607" s="169"/>
      <c r="K607" s="235" t="s">
        <v>48</v>
      </c>
      <c r="L607" s="235"/>
      <c r="M607" s="235"/>
      <c r="N607" s="6"/>
      <c r="O607" s="6"/>
      <c r="P607" s="6"/>
    </row>
    <row r="608" spans="1:16" ht="31.5" customHeight="1">
      <c r="A608" s="164"/>
      <c r="B608" s="164"/>
      <c r="C608" s="236">
        <f>Заполнить!B20</f>
        <v>0</v>
      </c>
      <c r="D608" s="236"/>
      <c r="E608" s="236"/>
      <c r="F608" s="236"/>
      <c r="G608" s="236"/>
      <c r="H608" s="166"/>
      <c r="I608" s="167"/>
      <c r="J608" s="166"/>
      <c r="K608" s="237">
        <f>Заполнить!H20</f>
        <v>0</v>
      </c>
      <c r="L608" s="237"/>
      <c r="M608" s="237"/>
      <c r="N608" s="6"/>
      <c r="O608" s="6"/>
      <c r="P608" s="6"/>
    </row>
    <row r="609" spans="1:16" ht="12.75" customHeight="1">
      <c r="A609" s="164"/>
      <c r="B609" s="164"/>
      <c r="C609" s="235" t="s">
        <v>7</v>
      </c>
      <c r="D609" s="235"/>
      <c r="E609" s="235"/>
      <c r="F609" s="235"/>
      <c r="G609" s="235"/>
      <c r="H609" s="169"/>
      <c r="I609" s="168" t="s">
        <v>8</v>
      </c>
      <c r="J609" s="169"/>
      <c r="K609" s="235" t="s">
        <v>48</v>
      </c>
      <c r="L609" s="235"/>
      <c r="M609" s="235"/>
      <c r="N609" s="6"/>
      <c r="O609" s="6"/>
      <c r="P609" s="6"/>
    </row>
    <row r="610" spans="1:16" ht="30" customHeight="1">
      <c r="A610" s="164"/>
      <c r="B610" s="164"/>
      <c r="C610" s="236">
        <f>Заполнить!B21</f>
        <v>0</v>
      </c>
      <c r="D610" s="236"/>
      <c r="E610" s="236"/>
      <c r="F610" s="236"/>
      <c r="G610" s="236"/>
      <c r="H610" s="166"/>
      <c r="I610" s="167"/>
      <c r="J610" s="166"/>
      <c r="K610" s="237">
        <f>Заполнить!H21</f>
        <v>0</v>
      </c>
      <c r="L610" s="237"/>
      <c r="M610" s="237"/>
      <c r="N610" s="6"/>
      <c r="O610" s="6"/>
      <c r="P610" s="6"/>
    </row>
    <row r="611" spans="1:16" ht="12.75" customHeight="1">
      <c r="A611" s="164"/>
      <c r="B611" s="164"/>
      <c r="C611" s="235" t="s">
        <v>7</v>
      </c>
      <c r="D611" s="235"/>
      <c r="E611" s="235"/>
      <c r="F611" s="235"/>
      <c r="G611" s="235"/>
      <c r="H611" s="169"/>
      <c r="I611" s="168" t="s">
        <v>8</v>
      </c>
      <c r="J611" s="169"/>
      <c r="K611" s="235" t="s">
        <v>48</v>
      </c>
      <c r="L611" s="235"/>
      <c r="M611" s="235"/>
      <c r="N611" s="6"/>
      <c r="O611" s="6"/>
      <c r="P611" s="6"/>
    </row>
    <row r="612" spans="1:16" ht="33" customHeight="1">
      <c r="A612" s="164"/>
      <c r="B612" s="164"/>
      <c r="C612" s="236">
        <f>Заполнить!B22</f>
        <v>0</v>
      </c>
      <c r="D612" s="236"/>
      <c r="E612" s="236"/>
      <c r="F612" s="236"/>
      <c r="G612" s="236"/>
      <c r="H612" s="166"/>
      <c r="I612" s="167"/>
      <c r="J612" s="166"/>
      <c r="K612" s="237">
        <f>Заполнить!H22</f>
        <v>0</v>
      </c>
      <c r="L612" s="237"/>
      <c r="M612" s="237"/>
      <c r="N612" s="6"/>
      <c r="O612" s="6"/>
      <c r="P612" s="6"/>
    </row>
    <row r="613" spans="1:16" ht="12.75" customHeight="1">
      <c r="A613" s="164"/>
      <c r="B613" s="164"/>
      <c r="C613" s="235" t="s">
        <v>7</v>
      </c>
      <c r="D613" s="235"/>
      <c r="E613" s="235"/>
      <c r="F613" s="235"/>
      <c r="G613" s="235"/>
      <c r="H613" s="169"/>
      <c r="I613" s="168" t="s">
        <v>8</v>
      </c>
      <c r="J613" s="169"/>
      <c r="K613" s="235" t="s">
        <v>48</v>
      </c>
      <c r="L613" s="235"/>
      <c r="M613" s="235"/>
      <c r="N613" s="6"/>
      <c r="O613" s="6"/>
      <c r="P613" s="6"/>
    </row>
    <row r="614" spans="1:16" ht="44.25" customHeight="1">
      <c r="A614" s="164"/>
      <c r="B614" s="164"/>
      <c r="C614" s="236">
        <f>Заполнить!B23</f>
        <v>0</v>
      </c>
      <c r="D614" s="236"/>
      <c r="E614" s="236"/>
      <c r="F614" s="236"/>
      <c r="G614" s="236"/>
      <c r="H614" s="166"/>
      <c r="I614" s="167"/>
      <c r="J614" s="166"/>
      <c r="K614" s="237">
        <f>Заполнить!H23</f>
        <v>0</v>
      </c>
      <c r="L614" s="237"/>
      <c r="M614" s="237"/>
      <c r="N614" s="6"/>
      <c r="O614" s="6"/>
      <c r="P614" s="6"/>
    </row>
    <row r="615" spans="1:16" ht="10.5" customHeight="1">
      <c r="A615" s="164"/>
      <c r="B615" s="164"/>
      <c r="C615" s="235" t="s">
        <v>7</v>
      </c>
      <c r="D615" s="235"/>
      <c r="E615" s="235"/>
      <c r="F615" s="235"/>
      <c r="G615" s="235"/>
      <c r="H615" s="169"/>
      <c r="I615" s="168" t="s">
        <v>8</v>
      </c>
      <c r="J615" s="169"/>
      <c r="K615" s="235" t="s">
        <v>48</v>
      </c>
      <c r="L615" s="235"/>
      <c r="M615" s="235"/>
      <c r="N615" s="6"/>
      <c r="O615" s="6"/>
      <c r="P615" s="6"/>
    </row>
    <row r="616" spans="1:16" ht="12.75" customHeight="1" hidden="1">
      <c r="A616" s="164"/>
      <c r="B616" s="164"/>
      <c r="C616" s="236">
        <f>Заполнить!B24</f>
        <v>0</v>
      </c>
      <c r="D616" s="236"/>
      <c r="E616" s="236"/>
      <c r="F616" s="236"/>
      <c r="G616" s="236"/>
      <c r="H616" s="166"/>
      <c r="I616" s="167"/>
      <c r="J616" s="166"/>
      <c r="K616" s="237">
        <f>Заполнить!H24</f>
        <v>0</v>
      </c>
      <c r="L616" s="237"/>
      <c r="M616" s="237"/>
      <c r="N616" s="6"/>
      <c r="O616" s="6"/>
      <c r="P616" s="6"/>
    </row>
    <row r="617" spans="1:16" ht="12.75" customHeight="1" hidden="1">
      <c r="A617" s="164"/>
      <c r="B617" s="164"/>
      <c r="C617" s="235" t="s">
        <v>7</v>
      </c>
      <c r="D617" s="235"/>
      <c r="E617" s="235"/>
      <c r="F617" s="235"/>
      <c r="G617" s="235"/>
      <c r="H617" s="169"/>
      <c r="I617" s="168" t="s">
        <v>8</v>
      </c>
      <c r="J617" s="169"/>
      <c r="K617" s="235" t="s">
        <v>48</v>
      </c>
      <c r="L617" s="235"/>
      <c r="M617" s="235"/>
      <c r="N617" s="6"/>
      <c r="O617" s="6"/>
      <c r="P617" s="6"/>
    </row>
    <row r="618" spans="1:16" ht="12.75" customHeight="1" hidden="1">
      <c r="A618" s="164"/>
      <c r="B618" s="164"/>
      <c r="C618" s="236">
        <f>Заполнить!B25</f>
        <v>0</v>
      </c>
      <c r="D618" s="236"/>
      <c r="E618" s="236"/>
      <c r="F618" s="236"/>
      <c r="G618" s="236"/>
      <c r="H618" s="166"/>
      <c r="I618" s="167"/>
      <c r="J618" s="166"/>
      <c r="K618" s="237">
        <f>Заполнить!H25</f>
        <v>0</v>
      </c>
      <c r="L618" s="237"/>
      <c r="M618" s="237"/>
      <c r="N618" s="6"/>
      <c r="O618" s="6"/>
      <c r="P618" s="6"/>
    </row>
    <row r="619" spans="1:16" ht="12.75" customHeight="1" hidden="1">
      <c r="A619" s="164"/>
      <c r="B619" s="164"/>
      <c r="C619" s="235" t="s">
        <v>7</v>
      </c>
      <c r="D619" s="235"/>
      <c r="E619" s="235"/>
      <c r="F619" s="235"/>
      <c r="G619" s="235"/>
      <c r="H619" s="169"/>
      <c r="I619" s="168" t="s">
        <v>8</v>
      </c>
      <c r="J619" s="169"/>
      <c r="K619" s="235" t="s">
        <v>48</v>
      </c>
      <c r="L619" s="235"/>
      <c r="M619" s="235"/>
      <c r="N619" s="6"/>
      <c r="O619" s="6"/>
      <c r="P619" s="6"/>
    </row>
    <row r="620" spans="1:16" ht="12.75" customHeight="1" hidden="1">
      <c r="A620" s="164"/>
      <c r="B620" s="164"/>
      <c r="C620" s="236">
        <f>Заполнить!B26</f>
        <v>0</v>
      </c>
      <c r="D620" s="236"/>
      <c r="E620" s="236"/>
      <c r="F620" s="236"/>
      <c r="G620" s="236"/>
      <c r="H620" s="166"/>
      <c r="I620" s="167"/>
      <c r="J620" s="166"/>
      <c r="K620" s="237">
        <f>Заполнить!H26</f>
        <v>0</v>
      </c>
      <c r="L620" s="237"/>
      <c r="M620" s="237"/>
      <c r="N620" s="6"/>
      <c r="O620" s="6"/>
      <c r="P620" s="6"/>
    </row>
    <row r="621" spans="1:13" ht="12.75" hidden="1">
      <c r="A621" s="161"/>
      <c r="B621" s="161"/>
      <c r="C621" s="235" t="s">
        <v>7</v>
      </c>
      <c r="D621" s="235"/>
      <c r="E621" s="235"/>
      <c r="F621" s="235"/>
      <c r="G621" s="235"/>
      <c r="H621" s="169"/>
      <c r="I621" s="168" t="s">
        <v>8</v>
      </c>
      <c r="J621" s="169"/>
      <c r="K621" s="235" t="s">
        <v>48</v>
      </c>
      <c r="L621" s="235"/>
      <c r="M621" s="235"/>
    </row>
    <row r="622" spans="1:16" ht="15.75" customHeight="1">
      <c r="A622" s="230" t="str">
        <f>CONCATENATE("Усі цінності, пронумеровані в цьому інвентаризаційному описі з №",A42," до №",H578,",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№10,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</row>
    <row r="623" spans="1:16" ht="15.75" customHeight="1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</row>
    <row r="624" ht="30.75" customHeight="1">
      <c r="A624" s="17" t="s">
        <v>6</v>
      </c>
    </row>
    <row r="625" spans="1:12" ht="12.75">
      <c r="A625" s="2" t="str">
        <f>Заполнить!B6</f>
        <v>«27» серпня 2020 р.</v>
      </c>
      <c r="C625" s="251" t="str">
        <f>C23</f>
        <v>Бухгалтер</v>
      </c>
      <c r="D625" s="251"/>
      <c r="E625" s="251"/>
      <c r="F625" s="251"/>
      <c r="H625" s="25"/>
      <c r="J625" s="251" t="str">
        <f>I23</f>
        <v>Косенко О.П.</v>
      </c>
      <c r="K625" s="251"/>
      <c r="L625" s="251"/>
    </row>
    <row r="626" spans="1:12" ht="12.75">
      <c r="A626" s="3"/>
      <c r="C626" s="239" t="s">
        <v>143</v>
      </c>
      <c r="D626" s="239"/>
      <c r="E626" s="239"/>
      <c r="F626" s="239"/>
      <c r="H626" s="95" t="s">
        <v>142</v>
      </c>
      <c r="J626" s="239" t="s">
        <v>48</v>
      </c>
      <c r="K626" s="239"/>
      <c r="L626" s="239"/>
    </row>
    <row r="627" spans="1:12" ht="15.75">
      <c r="A627" s="6" t="s">
        <v>270</v>
      </c>
      <c r="D627" s="251"/>
      <c r="E627" s="251"/>
      <c r="F627" s="251"/>
      <c r="H627" s="96"/>
      <c r="J627" s="250"/>
      <c r="K627" s="250"/>
      <c r="L627" s="250"/>
    </row>
    <row r="628" spans="4:12" ht="12.75">
      <c r="D628" s="249" t="s">
        <v>7</v>
      </c>
      <c r="E628" s="249"/>
      <c r="F628" s="249"/>
      <c r="H628" s="95" t="s">
        <v>8</v>
      </c>
      <c r="J628" s="239" t="s">
        <v>48</v>
      </c>
      <c r="K628" s="239"/>
      <c r="L628" s="239"/>
    </row>
    <row r="629" ht="15.75">
      <c r="A629" s="6" t="s">
        <v>37</v>
      </c>
    </row>
    <row r="630" spans="1:12" ht="12.75">
      <c r="A630" s="2" t="str">
        <f>Заполнить!B6</f>
        <v>«27» серпня 2020 р.</v>
      </c>
      <c r="C630" s="250"/>
      <c r="D630" s="250"/>
      <c r="E630" s="250"/>
      <c r="F630" s="250"/>
      <c r="H630" s="25"/>
      <c r="J630" s="252"/>
      <c r="K630" s="252"/>
      <c r="L630" s="252"/>
    </row>
    <row r="631" spans="1:12" ht="12.75">
      <c r="A631" s="3" t="s">
        <v>38</v>
      </c>
      <c r="C631" s="249" t="s">
        <v>7</v>
      </c>
      <c r="D631" s="249"/>
      <c r="E631" s="249"/>
      <c r="F631" s="249"/>
      <c r="H631" s="95" t="s">
        <v>8</v>
      </c>
      <c r="J631" s="253" t="s">
        <v>48</v>
      </c>
      <c r="K631" s="253"/>
      <c r="L631" s="253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16:G616"/>
    <mergeCell ref="K616:M616"/>
    <mergeCell ref="C617:G617"/>
    <mergeCell ref="K617:M617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K608:M608"/>
    <mergeCell ref="C609:G609"/>
    <mergeCell ref="K609:M609"/>
    <mergeCell ref="C604:G604"/>
    <mergeCell ref="K604:M604"/>
    <mergeCell ref="C605:G605"/>
    <mergeCell ref="K605:M605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K599:M599"/>
    <mergeCell ref="C600:G600"/>
    <mergeCell ref="K600:M600"/>
    <mergeCell ref="C597:G597"/>
    <mergeCell ref="K597:M597"/>
    <mergeCell ref="C613:G613"/>
    <mergeCell ref="K613:M613"/>
    <mergeCell ref="C607:G607"/>
    <mergeCell ref="K607:M607"/>
    <mergeCell ref="C608:G608"/>
    <mergeCell ref="A13:P13"/>
    <mergeCell ref="A14:P14"/>
    <mergeCell ref="K594:M594"/>
    <mergeCell ref="C606:G606"/>
    <mergeCell ref="K606:M606"/>
    <mergeCell ref="C601:G601"/>
    <mergeCell ref="K601:M601"/>
    <mergeCell ref="C602:G602"/>
    <mergeCell ref="K602:M602"/>
    <mergeCell ref="C603:G603"/>
    <mergeCell ref="C23:E23"/>
    <mergeCell ref="I23:K23"/>
    <mergeCell ref="A30:P31"/>
    <mergeCell ref="A4:D4"/>
    <mergeCell ref="A5:D5"/>
    <mergeCell ref="A7:P7"/>
    <mergeCell ref="A8:P8"/>
    <mergeCell ref="A9:P9"/>
    <mergeCell ref="A11:P11"/>
    <mergeCell ref="A12:P12"/>
    <mergeCell ref="G36:G40"/>
    <mergeCell ref="H36:I38"/>
    <mergeCell ref="J36:J40"/>
    <mergeCell ref="K36:O38"/>
    <mergeCell ref="A15:P15"/>
    <mergeCell ref="B16:D16"/>
    <mergeCell ref="A17:D17"/>
    <mergeCell ref="A19:P19"/>
    <mergeCell ref="A20:P21"/>
    <mergeCell ref="A23:B23"/>
    <mergeCell ref="L39:L40"/>
    <mergeCell ref="M39:M40"/>
    <mergeCell ref="N39:N40"/>
    <mergeCell ref="O39:O40"/>
    <mergeCell ref="Q39:Q40"/>
    <mergeCell ref="A35:C35"/>
    <mergeCell ref="A36:A40"/>
    <mergeCell ref="B36:B40"/>
    <mergeCell ref="C36:C40"/>
    <mergeCell ref="D36:F37"/>
    <mergeCell ref="J51:J55"/>
    <mergeCell ref="K51:O53"/>
    <mergeCell ref="P36:P40"/>
    <mergeCell ref="Q36:Q37"/>
    <mergeCell ref="D38:D40"/>
    <mergeCell ref="E38:E40"/>
    <mergeCell ref="F38:F40"/>
    <mergeCell ref="H39:H40"/>
    <mergeCell ref="I39:I40"/>
    <mergeCell ref="K39:K40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H51:I53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78:M479"/>
    <mergeCell ref="N478:N479"/>
    <mergeCell ref="O478:O479"/>
    <mergeCell ref="A472:G472"/>
    <mergeCell ref="A475:A479"/>
    <mergeCell ref="B475:B479"/>
    <mergeCell ref="C475:C479"/>
    <mergeCell ref="D475:F476"/>
    <mergeCell ref="G475:G479"/>
    <mergeCell ref="H475:I477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531:M532"/>
    <mergeCell ref="N531:N532"/>
    <mergeCell ref="O531:O532"/>
    <mergeCell ref="A525:G525"/>
    <mergeCell ref="A528:A532"/>
    <mergeCell ref="B528:B532"/>
    <mergeCell ref="C528:C532"/>
    <mergeCell ref="D528:F529"/>
    <mergeCell ref="G528:G532"/>
    <mergeCell ref="H528:I530"/>
    <mergeCell ref="K593:M593"/>
    <mergeCell ref="C594:G594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D627:F627"/>
    <mergeCell ref="J627:L627"/>
    <mergeCell ref="C595:G595"/>
    <mergeCell ref="K595:M595"/>
    <mergeCell ref="C596:G596"/>
    <mergeCell ref="K596:M596"/>
    <mergeCell ref="K603:M603"/>
    <mergeCell ref="C598:G598"/>
    <mergeCell ref="K598:M598"/>
    <mergeCell ref="C599:G599"/>
    <mergeCell ref="A577:G577"/>
    <mergeCell ref="A578:G578"/>
    <mergeCell ref="A622:P623"/>
    <mergeCell ref="C625:F625"/>
    <mergeCell ref="J625:L625"/>
    <mergeCell ref="C626:F626"/>
    <mergeCell ref="J626:L626"/>
    <mergeCell ref="C592:G592"/>
    <mergeCell ref="K592:M592"/>
    <mergeCell ref="C593:G593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inma</formula1>
    </dataValidation>
  </dataValidations>
  <printOptions/>
  <pageMargins left="0.31496062992125984" right="0.31496062992125984" top="0.34" bottom="0.16" header="0.2" footer="0.16"/>
  <pageSetup orientation="landscape" paperSize="9" scale="79" r:id="rId2"/>
  <rowBreaks count="3" manualBreakCount="3">
    <brk id="48" max="15" man="1"/>
    <brk id="531" max="15" man="1"/>
    <brk id="581" max="1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633"/>
  <sheetViews>
    <sheetView zoomScalePageLayoutView="0" workbookViewId="0" topLeftCell="A28">
      <selection activeCell="C594" sqref="C594:G594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54" t="str">
        <f>Заполнить!$B$3</f>
        <v>Сектор освіти, культури, молоді та спорту Баришівської районної державної адміністрації</v>
      </c>
      <c r="B4" s="254"/>
      <c r="C4" s="254"/>
      <c r="D4" s="254"/>
      <c r="K4" s="24" t="s">
        <v>46</v>
      </c>
      <c r="L4" s="23"/>
    </row>
    <row r="5" spans="1:12" ht="15" customHeight="1">
      <c r="A5" s="239" t="s">
        <v>47</v>
      </c>
      <c r="B5" s="239"/>
      <c r="C5" s="239"/>
      <c r="D5" s="239"/>
      <c r="K5" s="13" t="s">
        <v>98</v>
      </c>
      <c r="L5" s="23"/>
    </row>
    <row r="6" ht="15" customHeight="1">
      <c r="L6" s="23"/>
    </row>
    <row r="7" spans="1:16" ht="20.25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ht="15.75">
      <c r="A8" s="233" t="s">
        <v>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5.75">
      <c r="A9" s="243" t="str">
        <f>Заполнить!$B$6</f>
        <v>«27» серпня 2020 р.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11" spans="1:16" ht="15.75">
      <c r="A11" s="230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«27» серпня 2020 р. рішення  Баришівської районної ради №1063-57-07  виконано знімання фактичних залишків 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5.75">
      <c r="A12" s="230" t="s">
        <v>427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31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s="30" customFormat="1" ht="12.75">
      <c r="A14" s="239" t="s">
        <v>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s="30" customFormat="1" ht="15.75">
      <c r="A15" s="255" t="s">
        <v>415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s="30" customFormat="1" ht="15.75">
      <c r="A16" s="94"/>
      <c r="B16" s="249" t="s">
        <v>269</v>
      </c>
      <c r="C16" s="249"/>
      <c r="D16" s="24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44" t="str">
        <f>CONCATENATE("станом на ",Заполнить!$B$7)</f>
        <v>станом на «27»серпня 2020 р.</v>
      </c>
      <c r="B17" s="244"/>
      <c r="C17" s="244"/>
      <c r="D17" s="244"/>
    </row>
    <row r="19" spans="1:16" ht="13.5" customHeight="1">
      <c r="A19" s="245" t="s">
        <v>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</row>
    <row r="20" spans="1:16" ht="12.75">
      <c r="A20" s="246" t="s">
        <v>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</row>
    <row r="21" spans="1:16" ht="18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48" t="s">
        <v>6</v>
      </c>
      <c r="B23" s="248"/>
      <c r="C23" s="240"/>
      <c r="D23" s="240"/>
      <c r="E23" s="240"/>
      <c r="F23" s="26"/>
      <c r="G23" s="73"/>
      <c r="H23" s="26"/>
      <c r="I23" s="240"/>
      <c r="J23" s="240"/>
      <c r="K23" s="24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«27» серпня 2020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«27»  серпня 2020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32" t="s">
        <v>42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</row>
    <row r="32" ht="12.75">
      <c r="A32" s="15" t="s">
        <v>43</v>
      </c>
    </row>
    <row r="33" ht="9" customHeight="1"/>
    <row r="34" ht="12.75" hidden="1"/>
    <row r="35" spans="1:9" ht="15" customHeight="1">
      <c r="A35" s="231" t="s">
        <v>44</v>
      </c>
      <c r="B35" s="231"/>
      <c r="C35" s="231"/>
      <c r="D35" s="7"/>
      <c r="E35" s="7"/>
      <c r="F35" s="7"/>
      <c r="G35" s="7"/>
      <c r="H35" s="7"/>
      <c r="I35" s="7"/>
    </row>
    <row r="36" spans="1:17" ht="12.75">
      <c r="A36" s="228" t="s">
        <v>23</v>
      </c>
      <c r="B36" s="228" t="s">
        <v>24</v>
      </c>
      <c r="C36" s="228" t="s">
        <v>25</v>
      </c>
      <c r="D36" s="228" t="s">
        <v>10</v>
      </c>
      <c r="E36" s="228"/>
      <c r="F36" s="228"/>
      <c r="G36" s="228" t="s">
        <v>11</v>
      </c>
      <c r="H36" s="228" t="s">
        <v>12</v>
      </c>
      <c r="I36" s="228"/>
      <c r="J36" s="228" t="s">
        <v>34</v>
      </c>
      <c r="K36" s="228" t="s">
        <v>36</v>
      </c>
      <c r="L36" s="228"/>
      <c r="M36" s="228"/>
      <c r="N36" s="228"/>
      <c r="O36" s="228"/>
      <c r="P36" s="228" t="s">
        <v>13</v>
      </c>
      <c r="Q36" s="234"/>
    </row>
    <row r="37" spans="1:17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34"/>
    </row>
    <row r="38" spans="1:17" ht="12.75">
      <c r="A38" s="228"/>
      <c r="B38" s="228"/>
      <c r="C38" s="228"/>
      <c r="D38" s="229" t="s">
        <v>26</v>
      </c>
      <c r="E38" s="229" t="s">
        <v>14</v>
      </c>
      <c r="F38" s="229" t="s">
        <v>15</v>
      </c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9"/>
    </row>
    <row r="39" spans="1:17" ht="61.5" customHeight="1">
      <c r="A39" s="228"/>
      <c r="B39" s="228"/>
      <c r="C39" s="228"/>
      <c r="D39" s="229"/>
      <c r="E39" s="229"/>
      <c r="F39" s="229"/>
      <c r="G39" s="228"/>
      <c r="H39" s="229" t="s">
        <v>16</v>
      </c>
      <c r="I39" s="229" t="s">
        <v>17</v>
      </c>
      <c r="J39" s="228"/>
      <c r="K39" s="229" t="s">
        <v>16</v>
      </c>
      <c r="L39" s="229" t="s">
        <v>18</v>
      </c>
      <c r="M39" s="229" t="s">
        <v>27</v>
      </c>
      <c r="N39" s="229" t="s">
        <v>19</v>
      </c>
      <c r="O39" s="229" t="s">
        <v>20</v>
      </c>
      <c r="P39" s="228"/>
      <c r="Q39" s="234"/>
    </row>
    <row r="40" spans="1:17" ht="12.75">
      <c r="A40" s="228"/>
      <c r="B40" s="228"/>
      <c r="C40" s="228"/>
      <c r="D40" s="229"/>
      <c r="E40" s="229"/>
      <c r="F40" s="229"/>
      <c r="G40" s="228"/>
      <c r="H40" s="229"/>
      <c r="I40" s="229"/>
      <c r="J40" s="228"/>
      <c r="K40" s="229"/>
      <c r="L40" s="229"/>
      <c r="M40" s="229"/>
      <c r="N40" s="229"/>
      <c r="O40" s="229"/>
      <c r="P40" s="228"/>
      <c r="Q40" s="2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225" t="s">
        <v>465</v>
      </c>
      <c r="B48" s="225"/>
      <c r="C48" s="225"/>
      <c r="D48" s="225"/>
      <c r="E48" s="225"/>
      <c r="F48" s="225"/>
      <c r="G48" s="226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e">
        <f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 t="e">
        <f>CONCATENATE("Загальна кількість у натуральних вимірах фактично на сторінці: ",ЧислоПрописом(H48))</f>
        <v>#NAME?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e">
        <f>CONCATENATE("Загальна кількість у натуральних вимірах за даними бухобліку на сторінці: ",ЧислоПрописом(K48))</f>
        <v>#NAME?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28" t="s">
        <v>23</v>
      </c>
      <c r="B51" s="228" t="s">
        <v>24</v>
      </c>
      <c r="C51" s="228" t="s">
        <v>25</v>
      </c>
      <c r="D51" s="228" t="s">
        <v>10</v>
      </c>
      <c r="E51" s="228"/>
      <c r="F51" s="228"/>
      <c r="G51" s="228" t="s">
        <v>11</v>
      </c>
      <c r="H51" s="228" t="s">
        <v>12</v>
      </c>
      <c r="I51" s="228"/>
      <c r="J51" s="228" t="s">
        <v>34</v>
      </c>
      <c r="K51" s="228" t="s">
        <v>36</v>
      </c>
      <c r="L51" s="228"/>
      <c r="M51" s="228"/>
      <c r="N51" s="228"/>
      <c r="O51" s="228"/>
      <c r="P51" s="228" t="s">
        <v>13</v>
      </c>
      <c r="Q51" s="9"/>
    </row>
    <row r="52" spans="1:17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9"/>
    </row>
    <row r="53" spans="1:17" ht="12.75">
      <c r="A53" s="228"/>
      <c r="B53" s="228"/>
      <c r="C53" s="228"/>
      <c r="D53" s="229" t="s">
        <v>26</v>
      </c>
      <c r="E53" s="229" t="s">
        <v>14</v>
      </c>
      <c r="F53" s="229" t="s">
        <v>15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9"/>
    </row>
    <row r="54" spans="1:17" ht="33.75" customHeight="1">
      <c r="A54" s="228"/>
      <c r="B54" s="228"/>
      <c r="C54" s="228"/>
      <c r="D54" s="229"/>
      <c r="E54" s="229"/>
      <c r="F54" s="229"/>
      <c r="G54" s="228"/>
      <c r="H54" s="229" t="s">
        <v>16</v>
      </c>
      <c r="I54" s="229" t="s">
        <v>17</v>
      </c>
      <c r="J54" s="228"/>
      <c r="K54" s="229" t="s">
        <v>16</v>
      </c>
      <c r="L54" s="229" t="s">
        <v>18</v>
      </c>
      <c r="M54" s="229" t="s">
        <v>27</v>
      </c>
      <c r="N54" s="229" t="s">
        <v>19</v>
      </c>
      <c r="O54" s="229" t="s">
        <v>20</v>
      </c>
      <c r="P54" s="228"/>
      <c r="Q54" s="9"/>
    </row>
    <row r="55" spans="1:17" ht="31.5" customHeight="1">
      <c r="A55" s="228"/>
      <c r="B55" s="228"/>
      <c r="C55" s="228"/>
      <c r="D55" s="229"/>
      <c r="E55" s="229"/>
      <c r="F55" s="229"/>
      <c r="G55" s="228"/>
      <c r="H55" s="229"/>
      <c r="I55" s="229"/>
      <c r="J55" s="228"/>
      <c r="K55" s="229"/>
      <c r="L55" s="229"/>
      <c r="M55" s="229"/>
      <c r="N55" s="229"/>
      <c r="O55" s="229"/>
      <c r="P55" s="228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25" t="s">
        <v>465</v>
      </c>
      <c r="B101" s="225"/>
      <c r="C101" s="225"/>
      <c r="D101" s="225"/>
      <c r="E101" s="225"/>
      <c r="F101" s="225"/>
      <c r="G101" s="226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e">
        <f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e">
        <f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28" t="s">
        <v>23</v>
      </c>
      <c r="B104" s="228" t="s">
        <v>24</v>
      </c>
      <c r="C104" s="228" t="s">
        <v>25</v>
      </c>
      <c r="D104" s="228" t="s">
        <v>10</v>
      </c>
      <c r="E104" s="228"/>
      <c r="F104" s="228"/>
      <c r="G104" s="228" t="s">
        <v>11</v>
      </c>
      <c r="H104" s="228" t="s">
        <v>12</v>
      </c>
      <c r="I104" s="228"/>
      <c r="J104" s="228" t="s">
        <v>34</v>
      </c>
      <c r="K104" s="228" t="s">
        <v>36</v>
      </c>
      <c r="L104" s="228"/>
      <c r="M104" s="228"/>
      <c r="N104" s="228"/>
      <c r="O104" s="228"/>
      <c r="P104" s="228" t="s">
        <v>13</v>
      </c>
      <c r="Q104" s="9"/>
    </row>
    <row r="105" spans="1:17" ht="12.75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9"/>
    </row>
    <row r="106" spans="1:17" ht="12.75">
      <c r="A106" s="228"/>
      <c r="B106" s="228"/>
      <c r="C106" s="228"/>
      <c r="D106" s="229" t="s">
        <v>26</v>
      </c>
      <c r="E106" s="229" t="s">
        <v>14</v>
      </c>
      <c r="F106" s="229" t="s">
        <v>15</v>
      </c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9"/>
    </row>
    <row r="107" spans="1:17" ht="22.5" customHeight="1">
      <c r="A107" s="228"/>
      <c r="B107" s="228"/>
      <c r="C107" s="228"/>
      <c r="D107" s="229"/>
      <c r="E107" s="229"/>
      <c r="F107" s="229"/>
      <c r="G107" s="228"/>
      <c r="H107" s="229" t="s">
        <v>16</v>
      </c>
      <c r="I107" s="229" t="s">
        <v>17</v>
      </c>
      <c r="J107" s="228"/>
      <c r="K107" s="229" t="s">
        <v>16</v>
      </c>
      <c r="L107" s="229" t="s">
        <v>18</v>
      </c>
      <c r="M107" s="229" t="s">
        <v>27</v>
      </c>
      <c r="N107" s="229" t="s">
        <v>19</v>
      </c>
      <c r="O107" s="229" t="s">
        <v>20</v>
      </c>
      <c r="P107" s="228"/>
      <c r="Q107" s="9"/>
    </row>
    <row r="108" spans="1:17" ht="45" customHeight="1">
      <c r="A108" s="228"/>
      <c r="B108" s="228"/>
      <c r="C108" s="228"/>
      <c r="D108" s="229"/>
      <c r="E108" s="229"/>
      <c r="F108" s="229"/>
      <c r="G108" s="228"/>
      <c r="H108" s="229"/>
      <c r="I108" s="229"/>
      <c r="J108" s="228"/>
      <c r="K108" s="229"/>
      <c r="L108" s="229"/>
      <c r="M108" s="229"/>
      <c r="N108" s="229"/>
      <c r="O108" s="229"/>
      <c r="P108" s="228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25" t="s">
        <v>465</v>
      </c>
      <c r="B154" s="225"/>
      <c r="C154" s="225"/>
      <c r="D154" s="225"/>
      <c r="E154" s="225"/>
      <c r="F154" s="225"/>
      <c r="G154" s="226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e">
        <f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e">
        <f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28" t="s">
        <v>23</v>
      </c>
      <c r="B157" s="228" t="s">
        <v>24</v>
      </c>
      <c r="C157" s="228" t="s">
        <v>25</v>
      </c>
      <c r="D157" s="228" t="s">
        <v>10</v>
      </c>
      <c r="E157" s="228"/>
      <c r="F157" s="228"/>
      <c r="G157" s="228" t="s">
        <v>11</v>
      </c>
      <c r="H157" s="228" t="s">
        <v>12</v>
      </c>
      <c r="I157" s="228"/>
      <c r="J157" s="228" t="s">
        <v>34</v>
      </c>
      <c r="K157" s="228" t="s">
        <v>36</v>
      </c>
      <c r="L157" s="228"/>
      <c r="M157" s="228"/>
      <c r="N157" s="228"/>
      <c r="O157" s="228"/>
      <c r="P157" s="228" t="s">
        <v>13</v>
      </c>
      <c r="Q157" s="9"/>
    </row>
    <row r="158" spans="1:17" ht="12.75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9"/>
    </row>
    <row r="159" spans="1:17" ht="12.75">
      <c r="A159" s="228"/>
      <c r="B159" s="228"/>
      <c r="C159" s="228"/>
      <c r="D159" s="229" t="s">
        <v>26</v>
      </c>
      <c r="E159" s="229" t="s">
        <v>14</v>
      </c>
      <c r="F159" s="229" t="s">
        <v>15</v>
      </c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9"/>
    </row>
    <row r="160" spans="1:17" ht="12.75">
      <c r="A160" s="228"/>
      <c r="B160" s="228"/>
      <c r="C160" s="228"/>
      <c r="D160" s="229"/>
      <c r="E160" s="229"/>
      <c r="F160" s="229"/>
      <c r="G160" s="228"/>
      <c r="H160" s="229" t="s">
        <v>16</v>
      </c>
      <c r="I160" s="229" t="s">
        <v>17</v>
      </c>
      <c r="J160" s="228"/>
      <c r="K160" s="229" t="s">
        <v>16</v>
      </c>
      <c r="L160" s="229" t="s">
        <v>18</v>
      </c>
      <c r="M160" s="229" t="s">
        <v>27</v>
      </c>
      <c r="N160" s="229" t="s">
        <v>19</v>
      </c>
      <c r="O160" s="229" t="s">
        <v>20</v>
      </c>
      <c r="P160" s="228"/>
      <c r="Q160" s="9"/>
    </row>
    <row r="161" spans="1:17" ht="51" customHeight="1">
      <c r="A161" s="228"/>
      <c r="B161" s="228"/>
      <c r="C161" s="228"/>
      <c r="D161" s="229"/>
      <c r="E161" s="229"/>
      <c r="F161" s="229"/>
      <c r="G161" s="228"/>
      <c r="H161" s="229"/>
      <c r="I161" s="229"/>
      <c r="J161" s="228"/>
      <c r="K161" s="229"/>
      <c r="L161" s="229"/>
      <c r="M161" s="229"/>
      <c r="N161" s="229"/>
      <c r="O161" s="229"/>
      <c r="P161" s="228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25" t="s">
        <v>465</v>
      </c>
      <c r="B207" s="225"/>
      <c r="C207" s="225"/>
      <c r="D207" s="225"/>
      <c r="E207" s="225"/>
      <c r="F207" s="225"/>
      <c r="G207" s="226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e">
        <f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e">
        <f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28" t="s">
        <v>23</v>
      </c>
      <c r="B210" s="228" t="s">
        <v>24</v>
      </c>
      <c r="C210" s="228" t="s">
        <v>25</v>
      </c>
      <c r="D210" s="228" t="s">
        <v>10</v>
      </c>
      <c r="E210" s="228"/>
      <c r="F210" s="228"/>
      <c r="G210" s="228" t="s">
        <v>11</v>
      </c>
      <c r="H210" s="228" t="s">
        <v>12</v>
      </c>
      <c r="I210" s="228"/>
      <c r="J210" s="228" t="s">
        <v>34</v>
      </c>
      <c r="K210" s="228" t="s">
        <v>36</v>
      </c>
      <c r="L210" s="228"/>
      <c r="M210" s="228"/>
      <c r="N210" s="228"/>
      <c r="O210" s="228"/>
      <c r="P210" s="228" t="s">
        <v>13</v>
      </c>
      <c r="Q210" s="9"/>
    </row>
    <row r="211" spans="1:17" ht="12.75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9"/>
    </row>
    <row r="212" spans="1:17" ht="12.75">
      <c r="A212" s="228"/>
      <c r="B212" s="228"/>
      <c r="C212" s="228"/>
      <c r="D212" s="229" t="s">
        <v>26</v>
      </c>
      <c r="E212" s="229" t="s">
        <v>14</v>
      </c>
      <c r="F212" s="229" t="s">
        <v>15</v>
      </c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9"/>
    </row>
    <row r="213" spans="1:17" ht="12.75">
      <c r="A213" s="228"/>
      <c r="B213" s="228"/>
      <c r="C213" s="228"/>
      <c r="D213" s="229"/>
      <c r="E213" s="229"/>
      <c r="F213" s="229"/>
      <c r="G213" s="228"/>
      <c r="H213" s="229" t="s">
        <v>16</v>
      </c>
      <c r="I213" s="229" t="s">
        <v>17</v>
      </c>
      <c r="J213" s="228"/>
      <c r="K213" s="229" t="s">
        <v>16</v>
      </c>
      <c r="L213" s="229" t="s">
        <v>18</v>
      </c>
      <c r="M213" s="229" t="s">
        <v>27</v>
      </c>
      <c r="N213" s="229" t="s">
        <v>19</v>
      </c>
      <c r="O213" s="229" t="s">
        <v>20</v>
      </c>
      <c r="P213" s="228"/>
      <c r="Q213" s="9"/>
    </row>
    <row r="214" spans="1:17" ht="50.25" customHeight="1">
      <c r="A214" s="228"/>
      <c r="B214" s="228"/>
      <c r="C214" s="228"/>
      <c r="D214" s="229"/>
      <c r="E214" s="229"/>
      <c r="F214" s="229"/>
      <c r="G214" s="228"/>
      <c r="H214" s="229"/>
      <c r="I214" s="229"/>
      <c r="J214" s="228"/>
      <c r="K214" s="229"/>
      <c r="L214" s="229"/>
      <c r="M214" s="229"/>
      <c r="N214" s="229"/>
      <c r="O214" s="229"/>
      <c r="P214" s="228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25" t="s">
        <v>465</v>
      </c>
      <c r="B260" s="225"/>
      <c r="C260" s="225"/>
      <c r="D260" s="225"/>
      <c r="E260" s="225"/>
      <c r="F260" s="225"/>
      <c r="G260" s="226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e">
        <f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e">
        <f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28" t="s">
        <v>23</v>
      </c>
      <c r="B263" s="228" t="s">
        <v>24</v>
      </c>
      <c r="C263" s="228" t="s">
        <v>25</v>
      </c>
      <c r="D263" s="228" t="s">
        <v>10</v>
      </c>
      <c r="E263" s="228"/>
      <c r="F263" s="228"/>
      <c r="G263" s="228" t="s">
        <v>11</v>
      </c>
      <c r="H263" s="228" t="s">
        <v>12</v>
      </c>
      <c r="I263" s="228"/>
      <c r="J263" s="228" t="s">
        <v>34</v>
      </c>
      <c r="K263" s="228" t="s">
        <v>36</v>
      </c>
      <c r="L263" s="228"/>
      <c r="M263" s="228"/>
      <c r="N263" s="228"/>
      <c r="O263" s="228"/>
      <c r="P263" s="228" t="s">
        <v>13</v>
      </c>
      <c r="Q263" s="9"/>
    </row>
    <row r="264" spans="1:17" ht="12.75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9"/>
    </row>
    <row r="265" spans="1:17" ht="12.75">
      <c r="A265" s="228"/>
      <c r="B265" s="228"/>
      <c r="C265" s="228"/>
      <c r="D265" s="229" t="s">
        <v>26</v>
      </c>
      <c r="E265" s="229" t="s">
        <v>14</v>
      </c>
      <c r="F265" s="229" t="s">
        <v>15</v>
      </c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9"/>
    </row>
    <row r="266" spans="1:17" ht="12.75">
      <c r="A266" s="228"/>
      <c r="B266" s="228"/>
      <c r="C266" s="228"/>
      <c r="D266" s="229"/>
      <c r="E266" s="229"/>
      <c r="F266" s="229"/>
      <c r="G266" s="228"/>
      <c r="H266" s="229" t="s">
        <v>16</v>
      </c>
      <c r="I266" s="229" t="s">
        <v>17</v>
      </c>
      <c r="J266" s="228"/>
      <c r="K266" s="229" t="s">
        <v>16</v>
      </c>
      <c r="L266" s="229" t="s">
        <v>18</v>
      </c>
      <c r="M266" s="229" t="s">
        <v>27</v>
      </c>
      <c r="N266" s="229" t="s">
        <v>19</v>
      </c>
      <c r="O266" s="229" t="s">
        <v>20</v>
      </c>
      <c r="P266" s="228"/>
      <c r="Q266" s="9"/>
    </row>
    <row r="267" spans="1:17" ht="50.25" customHeight="1">
      <c r="A267" s="228"/>
      <c r="B267" s="228"/>
      <c r="C267" s="228"/>
      <c r="D267" s="229"/>
      <c r="E267" s="229"/>
      <c r="F267" s="229"/>
      <c r="G267" s="228"/>
      <c r="H267" s="229"/>
      <c r="I267" s="229"/>
      <c r="J267" s="228"/>
      <c r="K267" s="229"/>
      <c r="L267" s="229"/>
      <c r="M267" s="229"/>
      <c r="N267" s="229"/>
      <c r="O267" s="229"/>
      <c r="P267" s="228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25" t="s">
        <v>465</v>
      </c>
      <c r="B313" s="225"/>
      <c r="C313" s="225"/>
      <c r="D313" s="225"/>
      <c r="E313" s="225"/>
      <c r="F313" s="225"/>
      <c r="G313" s="226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e">
        <f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e">
        <f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28" t="s">
        <v>23</v>
      </c>
      <c r="B316" s="228" t="s">
        <v>24</v>
      </c>
      <c r="C316" s="228" t="s">
        <v>25</v>
      </c>
      <c r="D316" s="228" t="s">
        <v>10</v>
      </c>
      <c r="E316" s="228"/>
      <c r="F316" s="228"/>
      <c r="G316" s="228" t="s">
        <v>11</v>
      </c>
      <c r="H316" s="228" t="s">
        <v>12</v>
      </c>
      <c r="I316" s="228"/>
      <c r="J316" s="228" t="s">
        <v>34</v>
      </c>
      <c r="K316" s="228" t="s">
        <v>36</v>
      </c>
      <c r="L316" s="228"/>
      <c r="M316" s="228"/>
      <c r="N316" s="228"/>
      <c r="O316" s="228"/>
      <c r="P316" s="228" t="s">
        <v>13</v>
      </c>
      <c r="Q316" s="9"/>
    </row>
    <row r="317" spans="1:17" ht="12.75">
      <c r="A317" s="228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9"/>
    </row>
    <row r="318" spans="1:17" ht="12.75">
      <c r="A318" s="228"/>
      <c r="B318" s="228"/>
      <c r="C318" s="228"/>
      <c r="D318" s="229" t="s">
        <v>26</v>
      </c>
      <c r="E318" s="229" t="s">
        <v>14</v>
      </c>
      <c r="F318" s="229" t="s">
        <v>15</v>
      </c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9"/>
    </row>
    <row r="319" spans="1:17" ht="12.75">
      <c r="A319" s="228"/>
      <c r="B319" s="228"/>
      <c r="C319" s="228"/>
      <c r="D319" s="229"/>
      <c r="E319" s="229"/>
      <c r="F319" s="229"/>
      <c r="G319" s="228"/>
      <c r="H319" s="229" t="s">
        <v>16</v>
      </c>
      <c r="I319" s="229" t="s">
        <v>17</v>
      </c>
      <c r="J319" s="228"/>
      <c r="K319" s="229" t="s">
        <v>16</v>
      </c>
      <c r="L319" s="229" t="s">
        <v>18</v>
      </c>
      <c r="M319" s="229" t="s">
        <v>27</v>
      </c>
      <c r="N319" s="229" t="s">
        <v>19</v>
      </c>
      <c r="O319" s="229" t="s">
        <v>20</v>
      </c>
      <c r="P319" s="228"/>
      <c r="Q319" s="9"/>
    </row>
    <row r="320" spans="1:17" ht="51" customHeight="1">
      <c r="A320" s="228"/>
      <c r="B320" s="228"/>
      <c r="C320" s="228"/>
      <c r="D320" s="229"/>
      <c r="E320" s="229"/>
      <c r="F320" s="229"/>
      <c r="G320" s="228"/>
      <c r="H320" s="229"/>
      <c r="I320" s="229"/>
      <c r="J320" s="228"/>
      <c r="K320" s="229"/>
      <c r="L320" s="229"/>
      <c r="M320" s="229"/>
      <c r="N320" s="229"/>
      <c r="O320" s="229"/>
      <c r="P320" s="228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25" t="s">
        <v>465</v>
      </c>
      <c r="B366" s="225"/>
      <c r="C366" s="225"/>
      <c r="D366" s="225"/>
      <c r="E366" s="225"/>
      <c r="F366" s="225"/>
      <c r="G366" s="226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e">
        <f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e">
        <f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28" t="s">
        <v>23</v>
      </c>
      <c r="B369" s="228" t="s">
        <v>24</v>
      </c>
      <c r="C369" s="228" t="s">
        <v>25</v>
      </c>
      <c r="D369" s="228" t="s">
        <v>10</v>
      </c>
      <c r="E369" s="228"/>
      <c r="F369" s="228"/>
      <c r="G369" s="228" t="s">
        <v>11</v>
      </c>
      <c r="H369" s="228" t="s">
        <v>12</v>
      </c>
      <c r="I369" s="228"/>
      <c r="J369" s="228" t="s">
        <v>34</v>
      </c>
      <c r="K369" s="228" t="s">
        <v>36</v>
      </c>
      <c r="L369" s="228"/>
      <c r="M369" s="228"/>
      <c r="N369" s="228"/>
      <c r="O369" s="228"/>
      <c r="P369" s="228" t="s">
        <v>13</v>
      </c>
      <c r="Q369" s="9"/>
    </row>
    <row r="370" spans="1:17" ht="12.75">
      <c r="A370" s="228"/>
      <c r="B370" s="228"/>
      <c r="C370" s="228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9"/>
    </row>
    <row r="371" spans="1:17" ht="12.75">
      <c r="A371" s="228"/>
      <c r="B371" s="228"/>
      <c r="C371" s="228"/>
      <c r="D371" s="229" t="s">
        <v>26</v>
      </c>
      <c r="E371" s="229" t="s">
        <v>14</v>
      </c>
      <c r="F371" s="229" t="s">
        <v>15</v>
      </c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9"/>
    </row>
    <row r="372" spans="1:17" ht="12.75">
      <c r="A372" s="228"/>
      <c r="B372" s="228"/>
      <c r="C372" s="228"/>
      <c r="D372" s="229"/>
      <c r="E372" s="229"/>
      <c r="F372" s="229"/>
      <c r="G372" s="228"/>
      <c r="H372" s="229" t="s">
        <v>16</v>
      </c>
      <c r="I372" s="229" t="s">
        <v>17</v>
      </c>
      <c r="J372" s="228"/>
      <c r="K372" s="229" t="s">
        <v>16</v>
      </c>
      <c r="L372" s="229" t="s">
        <v>18</v>
      </c>
      <c r="M372" s="229" t="s">
        <v>27</v>
      </c>
      <c r="N372" s="229" t="s">
        <v>19</v>
      </c>
      <c r="O372" s="229" t="s">
        <v>20</v>
      </c>
      <c r="P372" s="228"/>
      <c r="Q372" s="9"/>
    </row>
    <row r="373" spans="1:17" ht="51.75" customHeight="1">
      <c r="A373" s="228"/>
      <c r="B373" s="228"/>
      <c r="C373" s="228"/>
      <c r="D373" s="229"/>
      <c r="E373" s="229"/>
      <c r="F373" s="229"/>
      <c r="G373" s="228"/>
      <c r="H373" s="229"/>
      <c r="I373" s="229"/>
      <c r="J373" s="228"/>
      <c r="K373" s="229"/>
      <c r="L373" s="229"/>
      <c r="M373" s="229"/>
      <c r="N373" s="229"/>
      <c r="O373" s="229"/>
      <c r="P373" s="228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25" t="s">
        <v>465</v>
      </c>
      <c r="B419" s="225"/>
      <c r="C419" s="225"/>
      <c r="D419" s="225"/>
      <c r="E419" s="225"/>
      <c r="F419" s="225"/>
      <c r="G419" s="226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e">
        <f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e">
        <f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28" t="s">
        <v>23</v>
      </c>
      <c r="B422" s="228" t="s">
        <v>24</v>
      </c>
      <c r="C422" s="228" t="s">
        <v>25</v>
      </c>
      <c r="D422" s="228" t="s">
        <v>10</v>
      </c>
      <c r="E422" s="228"/>
      <c r="F422" s="228"/>
      <c r="G422" s="228" t="s">
        <v>11</v>
      </c>
      <c r="H422" s="228" t="s">
        <v>12</v>
      </c>
      <c r="I422" s="228"/>
      <c r="J422" s="228" t="s">
        <v>34</v>
      </c>
      <c r="K422" s="228" t="s">
        <v>36</v>
      </c>
      <c r="L422" s="228"/>
      <c r="M422" s="228"/>
      <c r="N422" s="228"/>
      <c r="O422" s="228"/>
      <c r="P422" s="228" t="s">
        <v>13</v>
      </c>
      <c r="Q422" s="9"/>
    </row>
    <row r="423" spans="1:17" ht="12.75">
      <c r="A423" s="228"/>
      <c r="B423" s="228"/>
      <c r="C423" s="228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9"/>
    </row>
    <row r="424" spans="1:17" ht="12.75">
      <c r="A424" s="228"/>
      <c r="B424" s="228"/>
      <c r="C424" s="228"/>
      <c r="D424" s="229" t="s">
        <v>26</v>
      </c>
      <c r="E424" s="229" t="s">
        <v>14</v>
      </c>
      <c r="F424" s="229" t="s">
        <v>15</v>
      </c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9"/>
    </row>
    <row r="425" spans="1:17" ht="12.75">
      <c r="A425" s="228"/>
      <c r="B425" s="228"/>
      <c r="C425" s="228"/>
      <c r="D425" s="229"/>
      <c r="E425" s="229"/>
      <c r="F425" s="229"/>
      <c r="G425" s="228"/>
      <c r="H425" s="229" t="s">
        <v>16</v>
      </c>
      <c r="I425" s="229" t="s">
        <v>17</v>
      </c>
      <c r="J425" s="228"/>
      <c r="K425" s="229" t="s">
        <v>16</v>
      </c>
      <c r="L425" s="229" t="s">
        <v>18</v>
      </c>
      <c r="M425" s="229" t="s">
        <v>27</v>
      </c>
      <c r="N425" s="229" t="s">
        <v>19</v>
      </c>
      <c r="O425" s="229" t="s">
        <v>20</v>
      </c>
      <c r="P425" s="228"/>
      <c r="Q425" s="9"/>
    </row>
    <row r="426" spans="1:17" ht="51" customHeight="1">
      <c r="A426" s="228"/>
      <c r="B426" s="228"/>
      <c r="C426" s="228"/>
      <c r="D426" s="229"/>
      <c r="E426" s="229"/>
      <c r="F426" s="229"/>
      <c r="G426" s="228"/>
      <c r="H426" s="229"/>
      <c r="I426" s="229"/>
      <c r="J426" s="228"/>
      <c r="K426" s="229"/>
      <c r="L426" s="229"/>
      <c r="M426" s="229"/>
      <c r="N426" s="229"/>
      <c r="O426" s="229"/>
      <c r="P426" s="228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25" t="s">
        <v>465</v>
      </c>
      <c r="B472" s="225"/>
      <c r="C472" s="225"/>
      <c r="D472" s="225"/>
      <c r="E472" s="225"/>
      <c r="F472" s="225"/>
      <c r="G472" s="226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e">
        <f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e">
        <f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28" t="s">
        <v>23</v>
      </c>
      <c r="B475" s="228" t="s">
        <v>24</v>
      </c>
      <c r="C475" s="228" t="s">
        <v>25</v>
      </c>
      <c r="D475" s="228" t="s">
        <v>10</v>
      </c>
      <c r="E475" s="228"/>
      <c r="F475" s="228"/>
      <c r="G475" s="228" t="s">
        <v>11</v>
      </c>
      <c r="H475" s="228" t="s">
        <v>12</v>
      </c>
      <c r="I475" s="228"/>
      <c r="J475" s="228" t="s">
        <v>34</v>
      </c>
      <c r="K475" s="228" t="s">
        <v>36</v>
      </c>
      <c r="L475" s="228"/>
      <c r="M475" s="228"/>
      <c r="N475" s="228"/>
      <c r="O475" s="228"/>
      <c r="P475" s="228" t="s">
        <v>13</v>
      </c>
      <c r="Q475" s="9"/>
    </row>
    <row r="476" spans="1:17" ht="12.75">
      <c r="A476" s="228"/>
      <c r="B476" s="228"/>
      <c r="C476" s="228"/>
      <c r="D476" s="228"/>
      <c r="E476" s="228"/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9"/>
    </row>
    <row r="477" spans="1:17" ht="12.75">
      <c r="A477" s="228"/>
      <c r="B477" s="228"/>
      <c r="C477" s="228"/>
      <c r="D477" s="229" t="s">
        <v>26</v>
      </c>
      <c r="E477" s="229" t="s">
        <v>14</v>
      </c>
      <c r="F477" s="229" t="s">
        <v>15</v>
      </c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9"/>
    </row>
    <row r="478" spans="1:17" ht="12.75">
      <c r="A478" s="228"/>
      <c r="B478" s="228"/>
      <c r="C478" s="228"/>
      <c r="D478" s="229"/>
      <c r="E478" s="229"/>
      <c r="F478" s="229"/>
      <c r="G478" s="228"/>
      <c r="H478" s="229" t="s">
        <v>16</v>
      </c>
      <c r="I478" s="229" t="s">
        <v>17</v>
      </c>
      <c r="J478" s="228"/>
      <c r="K478" s="229" t="s">
        <v>16</v>
      </c>
      <c r="L478" s="229" t="s">
        <v>18</v>
      </c>
      <c r="M478" s="229" t="s">
        <v>27</v>
      </c>
      <c r="N478" s="229" t="s">
        <v>19</v>
      </c>
      <c r="O478" s="229" t="s">
        <v>20</v>
      </c>
      <c r="P478" s="228"/>
      <c r="Q478" s="9"/>
    </row>
    <row r="479" spans="1:17" ht="51" customHeight="1">
      <c r="A479" s="228"/>
      <c r="B479" s="228"/>
      <c r="C479" s="228"/>
      <c r="D479" s="229"/>
      <c r="E479" s="229"/>
      <c r="F479" s="229"/>
      <c r="G479" s="228"/>
      <c r="H479" s="229"/>
      <c r="I479" s="229"/>
      <c r="J479" s="228"/>
      <c r="K479" s="229"/>
      <c r="L479" s="229"/>
      <c r="M479" s="229"/>
      <c r="N479" s="229"/>
      <c r="O479" s="229"/>
      <c r="P479" s="228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25" t="s">
        <v>465</v>
      </c>
      <c r="B525" s="225"/>
      <c r="C525" s="225"/>
      <c r="D525" s="225"/>
      <c r="E525" s="225"/>
      <c r="F525" s="225"/>
      <c r="G525" s="226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e">
        <f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e">
        <f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28" t="s">
        <v>23</v>
      </c>
      <c r="B528" s="228" t="s">
        <v>24</v>
      </c>
      <c r="C528" s="228" t="s">
        <v>25</v>
      </c>
      <c r="D528" s="228" t="s">
        <v>10</v>
      </c>
      <c r="E528" s="228"/>
      <c r="F528" s="228"/>
      <c r="G528" s="228" t="s">
        <v>11</v>
      </c>
      <c r="H528" s="228" t="s">
        <v>12</v>
      </c>
      <c r="I528" s="228"/>
      <c r="J528" s="228" t="s">
        <v>34</v>
      </c>
      <c r="K528" s="228" t="s">
        <v>36</v>
      </c>
      <c r="L528" s="228"/>
      <c r="M528" s="228"/>
      <c r="N528" s="228"/>
      <c r="O528" s="228"/>
      <c r="P528" s="228" t="s">
        <v>13</v>
      </c>
      <c r="Q528" s="9"/>
    </row>
    <row r="529" spans="1:17" ht="12.75">
      <c r="A529" s="228"/>
      <c r="B529" s="228"/>
      <c r="C529" s="228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9"/>
    </row>
    <row r="530" spans="1:17" ht="12.75">
      <c r="A530" s="228"/>
      <c r="B530" s="228"/>
      <c r="C530" s="228"/>
      <c r="D530" s="229" t="s">
        <v>26</v>
      </c>
      <c r="E530" s="229" t="s">
        <v>14</v>
      </c>
      <c r="F530" s="229" t="s">
        <v>15</v>
      </c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9"/>
    </row>
    <row r="531" spans="1:17" ht="12.75">
      <c r="A531" s="228"/>
      <c r="B531" s="228"/>
      <c r="C531" s="228"/>
      <c r="D531" s="229"/>
      <c r="E531" s="229"/>
      <c r="F531" s="229"/>
      <c r="G531" s="228"/>
      <c r="H531" s="229" t="s">
        <v>16</v>
      </c>
      <c r="I531" s="229" t="s">
        <v>17</v>
      </c>
      <c r="J531" s="228"/>
      <c r="K531" s="229" t="s">
        <v>16</v>
      </c>
      <c r="L531" s="229" t="s">
        <v>18</v>
      </c>
      <c r="M531" s="229" t="s">
        <v>27</v>
      </c>
      <c r="N531" s="229" t="s">
        <v>19</v>
      </c>
      <c r="O531" s="229" t="s">
        <v>20</v>
      </c>
      <c r="P531" s="228"/>
      <c r="Q531" s="9"/>
    </row>
    <row r="532" spans="1:17" ht="50.25" customHeight="1">
      <c r="A532" s="228"/>
      <c r="B532" s="228"/>
      <c r="C532" s="228"/>
      <c r="D532" s="229"/>
      <c r="E532" s="229"/>
      <c r="F532" s="229"/>
      <c r="G532" s="228"/>
      <c r="H532" s="229"/>
      <c r="I532" s="229"/>
      <c r="J532" s="228"/>
      <c r="K532" s="229"/>
      <c r="L532" s="229"/>
      <c r="M532" s="229"/>
      <c r="N532" s="229"/>
      <c r="O532" s="229"/>
      <c r="P532" s="228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25" t="s">
        <v>465</v>
      </c>
      <c r="B577" s="225"/>
      <c r="C577" s="225"/>
      <c r="D577" s="225"/>
      <c r="E577" s="225"/>
      <c r="F577" s="225"/>
      <c r="G577" s="226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27" t="s">
        <v>497</v>
      </c>
      <c r="B578" s="227"/>
      <c r="C578" s="227"/>
      <c r="D578" s="227"/>
      <c r="E578" s="227"/>
      <c r="F578" s="227"/>
      <c r="G578" s="227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e">
        <f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e">
        <f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e">
        <f>CONCATENATE("б) загальна кількість одиниць,  фактично - ",ЧислоПрописом(H578))</f>
        <v>#NAME?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e">
        <f>CONCATENATE("в) вартість фактична - ",СумаПрописом(I578))</f>
        <v>#NAME?</v>
      </c>
      <c r="I586" s="16"/>
    </row>
    <row r="587" spans="3:5" ht="11.25" customHeight="1">
      <c r="C587" s="4"/>
      <c r="E587" s="15" t="s">
        <v>28</v>
      </c>
    </row>
    <row r="588" spans="3:9" ht="15.75">
      <c r="C588" s="6" t="e">
        <f>CONCATENATE("г) загальна кількість одиниць,  за даними бухгалтерського обліку - ",ЧислоПрописом(K578))</f>
        <v>#NAME?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e">
        <f>CONCATENATE("ґ) вартість за даними бухгалтерського обліку - ",СумаПрописом(L578))</f>
        <v>#NAME?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34.5" customHeight="1">
      <c r="A592" s="163" t="s">
        <v>126</v>
      </c>
      <c r="B592" s="164"/>
      <c r="C592" s="236" t="str">
        <f>Заполнить!B12</f>
        <v>Заступник голови районної ради</v>
      </c>
      <c r="D592" s="236"/>
      <c r="E592" s="236"/>
      <c r="F592" s="236"/>
      <c r="G592" s="236"/>
      <c r="H592" s="166"/>
      <c r="I592" s="167"/>
      <c r="J592" s="166"/>
      <c r="K592" s="237" t="str">
        <f>Заполнить!H12</f>
        <v>С.І. Богдан</v>
      </c>
      <c r="L592" s="237"/>
      <c r="M592" s="237"/>
    </row>
    <row r="593" spans="1:13" ht="12.75">
      <c r="A593" s="164"/>
      <c r="B593" s="164"/>
      <c r="C593" s="235" t="s">
        <v>7</v>
      </c>
      <c r="D593" s="235"/>
      <c r="E593" s="235"/>
      <c r="F593" s="235"/>
      <c r="G593" s="235"/>
      <c r="H593" s="169"/>
      <c r="I593" s="168" t="s">
        <v>8</v>
      </c>
      <c r="J593" s="169"/>
      <c r="K593" s="235" t="s">
        <v>48</v>
      </c>
      <c r="L593" s="235"/>
      <c r="M593" s="235"/>
    </row>
    <row r="594" spans="1:13" ht="42.75" customHeight="1">
      <c r="A594" s="163" t="s">
        <v>127</v>
      </c>
      <c r="B594" s="164"/>
      <c r="C594" s="236" t="str">
        <f>Заполнить!B13</f>
        <v>Голова постійної комісії районної ради з питань законності і правопорядку, комунальної власності, транспорту і звязку</v>
      </c>
      <c r="D594" s="236"/>
      <c r="E594" s="236"/>
      <c r="F594" s="236"/>
      <c r="G594" s="236"/>
      <c r="H594" s="166"/>
      <c r="I594" s="167"/>
      <c r="J594" s="166"/>
      <c r="K594" s="237" t="str">
        <f>Заполнить!H13</f>
        <v>М.О. Лукяненко </v>
      </c>
      <c r="L594" s="237"/>
      <c r="M594" s="237"/>
    </row>
    <row r="595" spans="1:13" ht="12.75">
      <c r="A595" s="164"/>
      <c r="B595" s="164"/>
      <c r="C595" s="235" t="s">
        <v>7</v>
      </c>
      <c r="D595" s="235"/>
      <c r="E595" s="235"/>
      <c r="F595" s="235"/>
      <c r="G595" s="235"/>
      <c r="H595" s="169"/>
      <c r="I595" s="168" t="s">
        <v>8</v>
      </c>
      <c r="J595" s="169"/>
      <c r="K595" s="235" t="s">
        <v>48</v>
      </c>
      <c r="L595" s="235"/>
      <c r="M595" s="235"/>
    </row>
    <row r="596" spans="1:16" ht="15.75">
      <c r="A596" s="164"/>
      <c r="B596" s="164"/>
      <c r="C596" s="236" t="str">
        <f>Заполнить!B14</f>
        <v>Заступник селищного голови Баришівської селищної ради(за згодою)</v>
      </c>
      <c r="D596" s="236"/>
      <c r="E596" s="236"/>
      <c r="F596" s="236"/>
      <c r="G596" s="236"/>
      <c r="H596" s="166"/>
      <c r="I596" s="167"/>
      <c r="J596" s="166"/>
      <c r="K596" s="237" t="str">
        <f>Заполнить!H14</f>
        <v>Ю.А. Шовть</v>
      </c>
      <c r="L596" s="237"/>
      <c r="M596" s="237"/>
      <c r="N596" s="6"/>
      <c r="O596" s="6"/>
      <c r="P596" s="6"/>
    </row>
    <row r="597" spans="1:16" ht="12.75" customHeight="1">
      <c r="A597" s="164"/>
      <c r="B597" s="164"/>
      <c r="C597" s="235" t="s">
        <v>7</v>
      </c>
      <c r="D597" s="235"/>
      <c r="E597" s="235"/>
      <c r="F597" s="235"/>
      <c r="G597" s="235"/>
      <c r="H597" s="169"/>
      <c r="I597" s="168" t="s">
        <v>8</v>
      </c>
      <c r="J597" s="169"/>
      <c r="K597" s="235" t="s">
        <v>48</v>
      </c>
      <c r="L597" s="235"/>
      <c r="M597" s="235"/>
      <c r="N597" s="6"/>
      <c r="O597" s="6"/>
      <c r="P597" s="6"/>
    </row>
    <row r="598" spans="1:16" ht="15.75">
      <c r="A598" s="164"/>
      <c r="B598" s="164"/>
      <c r="C598" s="236" t="str">
        <f>Заполнить!B15</f>
        <v>Начальник відділу комунальної власності житлово-комунального господарства та благоустрою (за згодою)</v>
      </c>
      <c r="D598" s="236"/>
      <c r="E598" s="236"/>
      <c r="F598" s="236"/>
      <c r="G598" s="236"/>
      <c r="H598" s="166"/>
      <c r="I598" s="167"/>
      <c r="J598" s="166"/>
      <c r="K598" s="237" t="str">
        <f>Заполнить!H15</f>
        <v>Т.М. Дибка</v>
      </c>
      <c r="L598" s="237"/>
      <c r="M598" s="237"/>
      <c r="N598" s="6"/>
      <c r="O598" s="6"/>
      <c r="P598" s="6"/>
    </row>
    <row r="599" spans="1:16" ht="12.75" customHeight="1">
      <c r="A599" s="164"/>
      <c r="B599" s="164"/>
      <c r="C599" s="235" t="s">
        <v>7</v>
      </c>
      <c r="D599" s="235"/>
      <c r="E599" s="235"/>
      <c r="F599" s="235"/>
      <c r="G599" s="235"/>
      <c r="H599" s="169"/>
      <c r="I599" s="168" t="s">
        <v>8</v>
      </c>
      <c r="J599" s="169"/>
      <c r="K599" s="235" t="s">
        <v>48</v>
      </c>
      <c r="L599" s="235"/>
      <c r="M599" s="235"/>
      <c r="N599" s="6"/>
      <c r="O599" s="6"/>
      <c r="P599" s="6"/>
    </row>
    <row r="600" spans="1:16" ht="12.75" customHeight="1">
      <c r="A600" s="164"/>
      <c r="B600" s="164"/>
      <c r="C600" s="236" t="str">
        <f>Заполнить!B16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600" s="236"/>
      <c r="E600" s="236"/>
      <c r="F600" s="236"/>
      <c r="G600" s="236"/>
      <c r="H600" s="166"/>
      <c r="I600" s="167"/>
      <c r="J600" s="166"/>
      <c r="K600" s="237" t="str">
        <f>Заполнить!H16</f>
        <v>Ю.Г. Шуляк</v>
      </c>
      <c r="L600" s="237"/>
      <c r="M600" s="237"/>
      <c r="N600" s="6"/>
      <c r="O600" s="6"/>
      <c r="P600" s="6"/>
    </row>
    <row r="601" spans="1:16" ht="12.75" customHeight="1">
      <c r="A601" s="164"/>
      <c r="B601" s="164"/>
      <c r="C601" s="235" t="s">
        <v>7</v>
      </c>
      <c r="D601" s="235"/>
      <c r="E601" s="235"/>
      <c r="F601" s="235"/>
      <c r="G601" s="235"/>
      <c r="H601" s="169"/>
      <c r="I601" s="168" t="s">
        <v>8</v>
      </c>
      <c r="J601" s="169"/>
      <c r="K601" s="235" t="s">
        <v>48</v>
      </c>
      <c r="L601" s="235"/>
      <c r="M601" s="235"/>
      <c r="N601" s="6"/>
      <c r="O601" s="6"/>
      <c r="P601" s="6"/>
    </row>
    <row r="602" spans="1:16" ht="12.75" customHeight="1" hidden="1">
      <c r="A602" s="164"/>
      <c r="B602" s="164"/>
      <c r="C602" s="236" t="str">
        <f>Заполнить!B17</f>
        <v>Головний спеціаліст відділу бухгалтерського обліку та консолідованої звітності Баришівської селищної ради (за згодою)</v>
      </c>
      <c r="D602" s="236"/>
      <c r="E602" s="236"/>
      <c r="F602" s="236"/>
      <c r="G602" s="236"/>
      <c r="H602" s="166"/>
      <c r="I602" s="167"/>
      <c r="J602" s="166"/>
      <c r="K602" s="237" t="str">
        <f>Заполнить!H17</f>
        <v>О.О. Масловцева</v>
      </c>
      <c r="L602" s="237"/>
      <c r="M602" s="237"/>
      <c r="N602" s="6"/>
      <c r="O602" s="6"/>
      <c r="P602" s="6"/>
    </row>
    <row r="603" spans="1:16" ht="12.75" customHeight="1" hidden="1">
      <c r="A603" s="164"/>
      <c r="B603" s="164"/>
      <c r="C603" s="235" t="s">
        <v>7</v>
      </c>
      <c r="D603" s="235"/>
      <c r="E603" s="235"/>
      <c r="F603" s="235"/>
      <c r="G603" s="235"/>
      <c r="H603" s="169"/>
      <c r="I603" s="168" t="s">
        <v>8</v>
      </c>
      <c r="J603" s="169"/>
      <c r="K603" s="235" t="s">
        <v>48</v>
      </c>
      <c r="L603" s="235"/>
      <c r="M603" s="235"/>
      <c r="N603" s="6"/>
      <c r="O603" s="6"/>
      <c r="P603" s="6"/>
    </row>
    <row r="604" spans="1:16" ht="12.75" customHeight="1" hidden="1">
      <c r="A604" s="164"/>
      <c r="B604" s="164"/>
      <c r="C604" s="236" t="str">
        <f>Заполнить!B18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604" s="236"/>
      <c r="E604" s="236"/>
      <c r="F604" s="236"/>
      <c r="G604" s="236"/>
      <c r="H604" s="166"/>
      <c r="I604" s="167"/>
      <c r="J604" s="166"/>
      <c r="K604" s="237" t="str">
        <f>Заполнить!H18</f>
        <v>Н.М. Ліберацька</v>
      </c>
      <c r="L604" s="237"/>
      <c r="M604" s="237"/>
      <c r="N604" s="6"/>
      <c r="O604" s="6"/>
      <c r="P604" s="6"/>
    </row>
    <row r="605" spans="1:16" ht="12.75" customHeight="1" hidden="1">
      <c r="A605" s="164"/>
      <c r="B605" s="164"/>
      <c r="C605" s="235" t="s">
        <v>7</v>
      </c>
      <c r="D605" s="235"/>
      <c r="E605" s="235"/>
      <c r="F605" s="235"/>
      <c r="G605" s="235"/>
      <c r="H605" s="169"/>
      <c r="I605" s="168" t="s">
        <v>8</v>
      </c>
      <c r="J605" s="169"/>
      <c r="K605" s="235" t="s">
        <v>48</v>
      </c>
      <c r="L605" s="235"/>
      <c r="M605" s="235"/>
      <c r="N605" s="6"/>
      <c r="O605" s="6"/>
      <c r="P605" s="6"/>
    </row>
    <row r="606" spans="1:16" ht="12.75" customHeight="1" hidden="1">
      <c r="A606" s="164"/>
      <c r="B606" s="164"/>
      <c r="C606" s="236">
        <f>Заполнить!B19</f>
        <v>0</v>
      </c>
      <c r="D606" s="236"/>
      <c r="E606" s="236"/>
      <c r="F606" s="236"/>
      <c r="G606" s="236"/>
      <c r="H606" s="166"/>
      <c r="I606" s="167"/>
      <c r="J606" s="166"/>
      <c r="K606" s="237">
        <f>Заполнить!H19</f>
        <v>0</v>
      </c>
      <c r="L606" s="237"/>
      <c r="M606" s="237"/>
      <c r="N606" s="6"/>
      <c r="O606" s="6"/>
      <c r="P606" s="6"/>
    </row>
    <row r="607" spans="1:16" ht="12.75" customHeight="1" hidden="1">
      <c r="A607" s="164"/>
      <c r="B607" s="164"/>
      <c r="C607" s="235" t="s">
        <v>7</v>
      </c>
      <c r="D607" s="235"/>
      <c r="E607" s="235"/>
      <c r="F607" s="235"/>
      <c r="G607" s="235"/>
      <c r="H607" s="169"/>
      <c r="I607" s="168" t="s">
        <v>8</v>
      </c>
      <c r="J607" s="169"/>
      <c r="K607" s="235" t="s">
        <v>48</v>
      </c>
      <c r="L607" s="235"/>
      <c r="M607" s="235"/>
      <c r="N607" s="6"/>
      <c r="O607" s="6"/>
      <c r="P607" s="6"/>
    </row>
    <row r="608" spans="1:16" ht="12.75" customHeight="1" hidden="1">
      <c r="A608" s="164"/>
      <c r="B608" s="164"/>
      <c r="C608" s="236">
        <f>Заполнить!B20</f>
        <v>0</v>
      </c>
      <c r="D608" s="236"/>
      <c r="E608" s="236"/>
      <c r="F608" s="236"/>
      <c r="G608" s="236"/>
      <c r="H608" s="166"/>
      <c r="I608" s="167"/>
      <c r="J608" s="166"/>
      <c r="K608" s="237">
        <f>Заполнить!H20</f>
        <v>0</v>
      </c>
      <c r="L608" s="237"/>
      <c r="M608" s="237"/>
      <c r="N608" s="6"/>
      <c r="O608" s="6"/>
      <c r="P608" s="6"/>
    </row>
    <row r="609" spans="1:16" ht="12.75" customHeight="1" hidden="1">
      <c r="A609" s="164"/>
      <c r="B609" s="164"/>
      <c r="C609" s="235" t="s">
        <v>7</v>
      </c>
      <c r="D609" s="235"/>
      <c r="E609" s="235"/>
      <c r="F609" s="235"/>
      <c r="G609" s="235"/>
      <c r="H609" s="169"/>
      <c r="I609" s="168" t="s">
        <v>8</v>
      </c>
      <c r="J609" s="169"/>
      <c r="K609" s="235" t="s">
        <v>48</v>
      </c>
      <c r="L609" s="235"/>
      <c r="M609" s="235"/>
      <c r="N609" s="6"/>
      <c r="O609" s="6"/>
      <c r="P609" s="6"/>
    </row>
    <row r="610" spans="1:16" ht="12.75" customHeight="1" hidden="1">
      <c r="A610" s="164"/>
      <c r="B610" s="164"/>
      <c r="C610" s="236">
        <f>Заполнить!B21</f>
        <v>0</v>
      </c>
      <c r="D610" s="236"/>
      <c r="E610" s="236"/>
      <c r="F610" s="236"/>
      <c r="G610" s="236"/>
      <c r="H610" s="166"/>
      <c r="I610" s="167"/>
      <c r="J610" s="166"/>
      <c r="K610" s="237">
        <f>Заполнить!H21</f>
        <v>0</v>
      </c>
      <c r="L610" s="237"/>
      <c r="M610" s="237"/>
      <c r="N610" s="6"/>
      <c r="O610" s="6"/>
      <c r="P610" s="6"/>
    </row>
    <row r="611" spans="1:16" ht="12.75" customHeight="1" hidden="1">
      <c r="A611" s="164"/>
      <c r="B611" s="164"/>
      <c r="C611" s="235" t="s">
        <v>7</v>
      </c>
      <c r="D611" s="235"/>
      <c r="E611" s="235"/>
      <c r="F611" s="235"/>
      <c r="G611" s="235"/>
      <c r="H611" s="169"/>
      <c r="I611" s="168" t="s">
        <v>8</v>
      </c>
      <c r="J611" s="169"/>
      <c r="K611" s="235" t="s">
        <v>48</v>
      </c>
      <c r="L611" s="235"/>
      <c r="M611" s="235"/>
      <c r="N611" s="6"/>
      <c r="O611" s="6"/>
      <c r="P611" s="6"/>
    </row>
    <row r="612" spans="1:16" ht="12.75" customHeight="1" hidden="1">
      <c r="A612" s="164"/>
      <c r="B612" s="164"/>
      <c r="C612" s="236">
        <f>Заполнить!B22</f>
        <v>0</v>
      </c>
      <c r="D612" s="236"/>
      <c r="E612" s="236"/>
      <c r="F612" s="236"/>
      <c r="G612" s="236"/>
      <c r="H612" s="166"/>
      <c r="I612" s="167"/>
      <c r="J612" s="166"/>
      <c r="K612" s="237">
        <f>Заполнить!H22</f>
        <v>0</v>
      </c>
      <c r="L612" s="237"/>
      <c r="M612" s="237"/>
      <c r="N612" s="6"/>
      <c r="O612" s="6"/>
      <c r="P612" s="6"/>
    </row>
    <row r="613" spans="1:16" ht="12.75" customHeight="1" hidden="1">
      <c r="A613" s="164"/>
      <c r="B613" s="164"/>
      <c r="C613" s="235" t="s">
        <v>7</v>
      </c>
      <c r="D613" s="235"/>
      <c r="E613" s="235"/>
      <c r="F613" s="235"/>
      <c r="G613" s="235"/>
      <c r="H613" s="169"/>
      <c r="I613" s="168" t="s">
        <v>8</v>
      </c>
      <c r="J613" s="169"/>
      <c r="K613" s="235" t="s">
        <v>48</v>
      </c>
      <c r="L613" s="235"/>
      <c r="M613" s="235"/>
      <c r="N613" s="6"/>
      <c r="O613" s="6"/>
      <c r="P613" s="6"/>
    </row>
    <row r="614" spans="1:16" ht="12.75" customHeight="1" hidden="1">
      <c r="A614" s="164"/>
      <c r="B614" s="164"/>
      <c r="C614" s="236">
        <f>Заполнить!B23</f>
        <v>0</v>
      </c>
      <c r="D614" s="236"/>
      <c r="E614" s="236"/>
      <c r="F614" s="236"/>
      <c r="G614" s="236"/>
      <c r="H614" s="166"/>
      <c r="I614" s="167"/>
      <c r="J614" s="166"/>
      <c r="K614" s="237">
        <f>Заполнить!H23</f>
        <v>0</v>
      </c>
      <c r="L614" s="237"/>
      <c r="M614" s="237"/>
      <c r="N614" s="6"/>
      <c r="O614" s="6"/>
      <c r="P614" s="6"/>
    </row>
    <row r="615" spans="1:16" ht="12.75" customHeight="1" hidden="1">
      <c r="A615" s="164"/>
      <c r="B615" s="164"/>
      <c r="C615" s="235" t="s">
        <v>7</v>
      </c>
      <c r="D615" s="235"/>
      <c r="E615" s="235"/>
      <c r="F615" s="235"/>
      <c r="G615" s="235"/>
      <c r="H615" s="169"/>
      <c r="I615" s="168" t="s">
        <v>8</v>
      </c>
      <c r="J615" s="169"/>
      <c r="K615" s="235" t="s">
        <v>48</v>
      </c>
      <c r="L615" s="235"/>
      <c r="M615" s="235"/>
      <c r="N615" s="6"/>
      <c r="O615" s="6"/>
      <c r="P615" s="6"/>
    </row>
    <row r="616" spans="1:16" ht="12.75" customHeight="1" hidden="1">
      <c r="A616" s="164"/>
      <c r="B616" s="164"/>
      <c r="C616" s="236">
        <f>Заполнить!B24</f>
        <v>0</v>
      </c>
      <c r="D616" s="236"/>
      <c r="E616" s="236"/>
      <c r="F616" s="236"/>
      <c r="G616" s="236"/>
      <c r="H616" s="166"/>
      <c r="I616" s="167"/>
      <c r="J616" s="166"/>
      <c r="K616" s="237">
        <f>Заполнить!H24</f>
        <v>0</v>
      </c>
      <c r="L616" s="237"/>
      <c r="M616" s="237"/>
      <c r="N616" s="6"/>
      <c r="O616" s="6"/>
      <c r="P616" s="6"/>
    </row>
    <row r="617" spans="1:16" ht="12.75" customHeight="1" hidden="1">
      <c r="A617" s="164"/>
      <c r="B617" s="164"/>
      <c r="C617" s="235" t="s">
        <v>7</v>
      </c>
      <c r="D617" s="235"/>
      <c r="E617" s="235"/>
      <c r="F617" s="235"/>
      <c r="G617" s="235"/>
      <c r="H617" s="169"/>
      <c r="I617" s="168" t="s">
        <v>8</v>
      </c>
      <c r="J617" s="169"/>
      <c r="K617" s="235" t="s">
        <v>48</v>
      </c>
      <c r="L617" s="235"/>
      <c r="M617" s="235"/>
      <c r="N617" s="6"/>
      <c r="O617" s="6"/>
      <c r="P617" s="6"/>
    </row>
    <row r="618" spans="1:16" ht="12.75" customHeight="1" hidden="1">
      <c r="A618" s="164"/>
      <c r="B618" s="164"/>
      <c r="C618" s="236">
        <f>Заполнить!B25</f>
        <v>0</v>
      </c>
      <c r="D618" s="236"/>
      <c r="E618" s="236"/>
      <c r="F618" s="236"/>
      <c r="G618" s="236"/>
      <c r="H618" s="166"/>
      <c r="I618" s="167"/>
      <c r="J618" s="166"/>
      <c r="K618" s="237">
        <f>Заполнить!H25</f>
        <v>0</v>
      </c>
      <c r="L618" s="237"/>
      <c r="M618" s="237"/>
      <c r="N618" s="6"/>
      <c r="O618" s="6"/>
      <c r="P618" s="6"/>
    </row>
    <row r="619" spans="1:16" ht="12.75" customHeight="1" hidden="1">
      <c r="A619" s="164"/>
      <c r="B619" s="164"/>
      <c r="C619" s="235" t="s">
        <v>7</v>
      </c>
      <c r="D619" s="235"/>
      <c r="E619" s="235"/>
      <c r="F619" s="235"/>
      <c r="G619" s="235"/>
      <c r="H619" s="169"/>
      <c r="I619" s="168" t="s">
        <v>8</v>
      </c>
      <c r="J619" s="169"/>
      <c r="K619" s="235" t="s">
        <v>48</v>
      </c>
      <c r="L619" s="235"/>
      <c r="M619" s="235"/>
      <c r="N619" s="6"/>
      <c r="O619" s="6"/>
      <c r="P619" s="6"/>
    </row>
    <row r="620" spans="1:16" ht="12.75" customHeight="1" hidden="1">
      <c r="A620" s="164"/>
      <c r="B620" s="164"/>
      <c r="C620" s="236">
        <f>Заполнить!B26</f>
        <v>0</v>
      </c>
      <c r="D620" s="236"/>
      <c r="E620" s="236"/>
      <c r="F620" s="236"/>
      <c r="G620" s="236"/>
      <c r="H620" s="166"/>
      <c r="I620" s="167"/>
      <c r="J620" s="166"/>
      <c r="K620" s="237">
        <f>Заполнить!H26</f>
        <v>0</v>
      </c>
      <c r="L620" s="237"/>
      <c r="M620" s="237"/>
      <c r="N620" s="6"/>
      <c r="O620" s="6"/>
      <c r="P620" s="6"/>
    </row>
    <row r="621" spans="1:13" ht="12.75" hidden="1">
      <c r="A621" s="161"/>
      <c r="B621" s="161"/>
      <c r="C621" s="235" t="s">
        <v>7</v>
      </c>
      <c r="D621" s="235"/>
      <c r="E621" s="235"/>
      <c r="F621" s="235"/>
      <c r="G621" s="235"/>
      <c r="H621" s="169"/>
      <c r="I621" s="168" t="s">
        <v>8</v>
      </c>
      <c r="J621" s="169"/>
      <c r="K621" s="235" t="s">
        <v>48</v>
      </c>
      <c r="L621" s="235"/>
      <c r="M621" s="235"/>
    </row>
    <row r="622" spans="1:16" ht="15.75" customHeight="1">
      <c r="A622" s="230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</row>
    <row r="623" spans="1:16" ht="15.75" customHeight="1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</row>
    <row r="624" ht="30.75" customHeight="1">
      <c r="A624" s="17" t="s">
        <v>6</v>
      </c>
    </row>
    <row r="625" spans="1:12" ht="12.75">
      <c r="A625" s="2" t="str">
        <f>Заполнить!B6</f>
        <v>«27» серпня 2020 р.</v>
      </c>
      <c r="C625" s="251">
        <f>C23</f>
        <v>0</v>
      </c>
      <c r="D625" s="251"/>
      <c r="E625" s="251"/>
      <c r="F625" s="251"/>
      <c r="H625" s="25"/>
      <c r="J625" s="251">
        <f>I23</f>
        <v>0</v>
      </c>
      <c r="K625" s="251"/>
      <c r="L625" s="251"/>
    </row>
    <row r="626" spans="1:12" ht="12.75">
      <c r="A626" s="3"/>
      <c r="C626" s="239" t="s">
        <v>143</v>
      </c>
      <c r="D626" s="239"/>
      <c r="E626" s="239"/>
      <c r="F626" s="239"/>
      <c r="H626" s="95" t="s">
        <v>142</v>
      </c>
      <c r="J626" s="239" t="s">
        <v>48</v>
      </c>
      <c r="K626" s="239"/>
      <c r="L626" s="239"/>
    </row>
    <row r="627" spans="1:12" ht="15.75">
      <c r="A627" s="6" t="s">
        <v>270</v>
      </c>
      <c r="D627" s="251"/>
      <c r="E627" s="251"/>
      <c r="F627" s="251"/>
      <c r="H627" s="96"/>
      <c r="J627" s="250"/>
      <c r="K627" s="250"/>
      <c r="L627" s="250"/>
    </row>
    <row r="628" spans="4:12" ht="12.75">
      <c r="D628" s="249" t="s">
        <v>7</v>
      </c>
      <c r="E628" s="249"/>
      <c r="F628" s="249"/>
      <c r="H628" s="95" t="s">
        <v>8</v>
      </c>
      <c r="J628" s="239" t="s">
        <v>48</v>
      </c>
      <c r="K628" s="239"/>
      <c r="L628" s="239"/>
    </row>
    <row r="629" ht="15.75">
      <c r="A629" s="6" t="s">
        <v>37</v>
      </c>
    </row>
    <row r="630" spans="1:12" ht="12.75">
      <c r="A630" s="2" t="str">
        <f>Заполнить!B6</f>
        <v>«27» серпня 2020 р.</v>
      </c>
      <c r="C630" s="250"/>
      <c r="D630" s="250"/>
      <c r="E630" s="250"/>
      <c r="F630" s="250"/>
      <c r="H630" s="25"/>
      <c r="J630" s="252"/>
      <c r="K630" s="252"/>
      <c r="L630" s="252"/>
    </row>
    <row r="631" spans="1:12" ht="12.75">
      <c r="A631" s="3" t="s">
        <v>38</v>
      </c>
      <c r="C631" s="249" t="s">
        <v>7</v>
      </c>
      <c r="D631" s="249"/>
      <c r="E631" s="249"/>
      <c r="F631" s="249"/>
      <c r="H631" s="95" t="s">
        <v>8</v>
      </c>
      <c r="J631" s="253" t="s">
        <v>48</v>
      </c>
      <c r="K631" s="253"/>
      <c r="L631" s="253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16:G616"/>
    <mergeCell ref="K616:M616"/>
    <mergeCell ref="C617:G617"/>
    <mergeCell ref="K617:M617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K608:M608"/>
    <mergeCell ref="C609:G609"/>
    <mergeCell ref="K609:M609"/>
    <mergeCell ref="C604:G604"/>
    <mergeCell ref="K604:M604"/>
    <mergeCell ref="C605:G605"/>
    <mergeCell ref="K605:M605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K599:M599"/>
    <mergeCell ref="C600:G600"/>
    <mergeCell ref="K600:M600"/>
    <mergeCell ref="C597:G597"/>
    <mergeCell ref="K597:M597"/>
    <mergeCell ref="C613:G613"/>
    <mergeCell ref="K613:M613"/>
    <mergeCell ref="C607:G607"/>
    <mergeCell ref="K607:M607"/>
    <mergeCell ref="C608:G608"/>
    <mergeCell ref="A13:P13"/>
    <mergeCell ref="A14:P14"/>
    <mergeCell ref="K594:M594"/>
    <mergeCell ref="C606:G606"/>
    <mergeCell ref="K606:M606"/>
    <mergeCell ref="C601:G601"/>
    <mergeCell ref="K601:M601"/>
    <mergeCell ref="C602:G602"/>
    <mergeCell ref="K602:M602"/>
    <mergeCell ref="C603:G603"/>
    <mergeCell ref="C23:E23"/>
    <mergeCell ref="I23:K23"/>
    <mergeCell ref="A30:P31"/>
    <mergeCell ref="A4:D4"/>
    <mergeCell ref="A5:D5"/>
    <mergeCell ref="A7:P7"/>
    <mergeCell ref="A8:P8"/>
    <mergeCell ref="A9:P9"/>
    <mergeCell ref="A11:P11"/>
    <mergeCell ref="A12:P12"/>
    <mergeCell ref="G36:G40"/>
    <mergeCell ref="H36:I38"/>
    <mergeCell ref="J36:J40"/>
    <mergeCell ref="K36:O38"/>
    <mergeCell ref="A15:P15"/>
    <mergeCell ref="B16:D16"/>
    <mergeCell ref="A17:D17"/>
    <mergeCell ref="A19:P19"/>
    <mergeCell ref="A20:P21"/>
    <mergeCell ref="A23:B23"/>
    <mergeCell ref="L39:L40"/>
    <mergeCell ref="M39:M40"/>
    <mergeCell ref="N39:N40"/>
    <mergeCell ref="O39:O40"/>
    <mergeCell ref="Q39:Q40"/>
    <mergeCell ref="A35:C35"/>
    <mergeCell ref="A36:A40"/>
    <mergeCell ref="B36:B40"/>
    <mergeCell ref="C36:C40"/>
    <mergeCell ref="D36:F37"/>
    <mergeCell ref="J51:J55"/>
    <mergeCell ref="K51:O53"/>
    <mergeCell ref="P36:P40"/>
    <mergeCell ref="Q36:Q37"/>
    <mergeCell ref="D38:D40"/>
    <mergeCell ref="E38:E40"/>
    <mergeCell ref="F38:F40"/>
    <mergeCell ref="H39:H40"/>
    <mergeCell ref="I39:I40"/>
    <mergeCell ref="K39:K40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H51:I53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78:M479"/>
    <mergeCell ref="N478:N479"/>
    <mergeCell ref="O478:O479"/>
    <mergeCell ref="A472:G472"/>
    <mergeCell ref="A475:A479"/>
    <mergeCell ref="B475:B479"/>
    <mergeCell ref="C475:C479"/>
    <mergeCell ref="D475:F476"/>
    <mergeCell ref="G475:G479"/>
    <mergeCell ref="H475:I477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531:M532"/>
    <mergeCell ref="N531:N532"/>
    <mergeCell ref="O531:O532"/>
    <mergeCell ref="A525:G525"/>
    <mergeCell ref="A528:A532"/>
    <mergeCell ref="B528:B532"/>
    <mergeCell ref="C528:C532"/>
    <mergeCell ref="D528:F529"/>
    <mergeCell ref="G528:G532"/>
    <mergeCell ref="H528:I530"/>
    <mergeCell ref="K593:M593"/>
    <mergeCell ref="C594:G594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D627:F627"/>
    <mergeCell ref="J627:L627"/>
    <mergeCell ref="C595:G595"/>
    <mergeCell ref="K595:M595"/>
    <mergeCell ref="C596:G596"/>
    <mergeCell ref="K596:M596"/>
    <mergeCell ref="K603:M603"/>
    <mergeCell ref="C598:G598"/>
    <mergeCell ref="K598:M598"/>
    <mergeCell ref="C599:G599"/>
    <mergeCell ref="A577:G577"/>
    <mergeCell ref="A578:G578"/>
    <mergeCell ref="A622:P623"/>
    <mergeCell ref="C625:F625"/>
    <mergeCell ref="J625:L625"/>
    <mergeCell ref="C626:F626"/>
    <mergeCell ref="J626:L626"/>
    <mergeCell ref="C592:G592"/>
    <mergeCell ref="K592:M592"/>
    <mergeCell ref="C593:G593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na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633"/>
  <sheetViews>
    <sheetView zoomScalePageLayoutView="0" workbookViewId="0" topLeftCell="A28">
      <selection activeCell="A20" sqref="A20:P21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54" t="str">
        <f>Заполнить!$B$3</f>
        <v>Сектор освіти, культури, молоді та спорту Баришівської районної державної адміністрації</v>
      </c>
      <c r="B4" s="254"/>
      <c r="C4" s="254"/>
      <c r="D4" s="254"/>
      <c r="K4" s="24" t="s">
        <v>46</v>
      </c>
      <c r="L4" s="23"/>
    </row>
    <row r="5" spans="1:12" ht="15" customHeight="1">
      <c r="A5" s="239" t="s">
        <v>47</v>
      </c>
      <c r="B5" s="239"/>
      <c r="C5" s="239"/>
      <c r="D5" s="239"/>
      <c r="K5" s="13" t="s">
        <v>98</v>
      </c>
      <c r="L5" s="23"/>
    </row>
    <row r="6" ht="15" customHeight="1">
      <c r="L6" s="23"/>
    </row>
    <row r="7" spans="1:16" ht="20.25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ht="15.75">
      <c r="A8" s="233" t="s">
        <v>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5.75">
      <c r="A9" s="243" t="str">
        <f>Заполнить!$B$6</f>
        <v>«27» серпня 2020 р.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11" spans="1:16" ht="15.75">
      <c r="A11" s="230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«27» серпня 2020 р. рішення  Баришівської районної ради №1063-57-07  виконано знімання фактичних залишків 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5.75">
      <c r="A12" s="230" t="s">
        <v>428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31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s="30" customFormat="1" ht="12.75">
      <c r="A14" s="239" t="s">
        <v>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s="30" customFormat="1" ht="15.75">
      <c r="A15" s="255" t="s">
        <v>415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s="30" customFormat="1" ht="15.75">
      <c r="A16" s="94"/>
      <c r="B16" s="249" t="s">
        <v>269</v>
      </c>
      <c r="C16" s="249"/>
      <c r="D16" s="24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44" t="str">
        <f>CONCATENATE("станом на ",Заполнить!$B$7)</f>
        <v>станом на «27»серпня 2020 р.</v>
      </c>
      <c r="B17" s="244"/>
      <c r="C17" s="244"/>
      <c r="D17" s="244"/>
    </row>
    <row r="19" spans="1:16" ht="13.5" customHeight="1">
      <c r="A19" s="245" t="s">
        <v>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</row>
    <row r="20" spans="1:16" ht="12.75">
      <c r="A20" s="246" t="s">
        <v>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</row>
    <row r="21" spans="1:16" ht="18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48" t="s">
        <v>6</v>
      </c>
      <c r="B23" s="248"/>
      <c r="C23" s="240"/>
      <c r="D23" s="240"/>
      <c r="E23" s="240"/>
      <c r="F23" s="26"/>
      <c r="G23" s="73"/>
      <c r="H23" s="26"/>
      <c r="I23" s="240"/>
      <c r="J23" s="240"/>
      <c r="K23" s="24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«27» серпня 2020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«27»  серпня 2020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32" t="s">
        <v>42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</row>
    <row r="32" ht="12.75">
      <c r="A32" s="15" t="s">
        <v>43</v>
      </c>
    </row>
    <row r="33" ht="9" customHeight="1"/>
    <row r="34" ht="12.75" hidden="1"/>
    <row r="35" spans="1:9" ht="15" customHeight="1">
      <c r="A35" s="231" t="s">
        <v>44</v>
      </c>
      <c r="B35" s="231"/>
      <c r="C35" s="231"/>
      <c r="D35" s="7"/>
      <c r="E35" s="7"/>
      <c r="F35" s="7"/>
      <c r="G35" s="7"/>
      <c r="H35" s="7"/>
      <c r="I35" s="7"/>
    </row>
    <row r="36" spans="1:17" ht="12.75">
      <c r="A36" s="228" t="s">
        <v>23</v>
      </c>
      <c r="B36" s="228" t="s">
        <v>24</v>
      </c>
      <c r="C36" s="228" t="s">
        <v>25</v>
      </c>
      <c r="D36" s="228" t="s">
        <v>10</v>
      </c>
      <c r="E36" s="228"/>
      <c r="F36" s="228"/>
      <c r="G36" s="228" t="s">
        <v>11</v>
      </c>
      <c r="H36" s="228" t="s">
        <v>12</v>
      </c>
      <c r="I36" s="228"/>
      <c r="J36" s="228" t="s">
        <v>34</v>
      </c>
      <c r="K36" s="228" t="s">
        <v>36</v>
      </c>
      <c r="L36" s="228"/>
      <c r="M36" s="228"/>
      <c r="N36" s="228"/>
      <c r="O36" s="228"/>
      <c r="P36" s="228" t="s">
        <v>13</v>
      </c>
      <c r="Q36" s="234"/>
    </row>
    <row r="37" spans="1:17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34"/>
    </row>
    <row r="38" spans="1:17" ht="12.75">
      <c r="A38" s="228"/>
      <c r="B38" s="228"/>
      <c r="C38" s="228"/>
      <c r="D38" s="229" t="s">
        <v>26</v>
      </c>
      <c r="E38" s="229" t="s">
        <v>14</v>
      </c>
      <c r="F38" s="229" t="s">
        <v>15</v>
      </c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9"/>
    </row>
    <row r="39" spans="1:17" ht="61.5" customHeight="1">
      <c r="A39" s="228"/>
      <c r="B39" s="228"/>
      <c r="C39" s="228"/>
      <c r="D39" s="229"/>
      <c r="E39" s="229"/>
      <c r="F39" s="229"/>
      <c r="G39" s="228"/>
      <c r="H39" s="229" t="s">
        <v>16</v>
      </c>
      <c r="I39" s="229" t="s">
        <v>17</v>
      </c>
      <c r="J39" s="228"/>
      <c r="K39" s="229" t="s">
        <v>16</v>
      </c>
      <c r="L39" s="229" t="s">
        <v>18</v>
      </c>
      <c r="M39" s="229" t="s">
        <v>27</v>
      </c>
      <c r="N39" s="229" t="s">
        <v>19</v>
      </c>
      <c r="O39" s="229" t="s">
        <v>20</v>
      </c>
      <c r="P39" s="228"/>
      <c r="Q39" s="234"/>
    </row>
    <row r="40" spans="1:17" ht="12.75">
      <c r="A40" s="228"/>
      <c r="B40" s="228"/>
      <c r="C40" s="228"/>
      <c r="D40" s="229"/>
      <c r="E40" s="229"/>
      <c r="F40" s="229"/>
      <c r="G40" s="228"/>
      <c r="H40" s="229"/>
      <c r="I40" s="229"/>
      <c r="J40" s="228"/>
      <c r="K40" s="229"/>
      <c r="L40" s="229"/>
      <c r="M40" s="229"/>
      <c r="N40" s="229"/>
      <c r="O40" s="229"/>
      <c r="P40" s="228"/>
      <c r="Q40" s="2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225" t="s">
        <v>465</v>
      </c>
      <c r="B48" s="225"/>
      <c r="C48" s="225"/>
      <c r="D48" s="225"/>
      <c r="E48" s="225"/>
      <c r="F48" s="225"/>
      <c r="G48" s="226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e">
        <f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 t="e">
        <f>CONCATENATE("Загальна кількість у натуральних вимірах фактично на сторінці: ",ЧислоПрописом(H48))</f>
        <v>#NAME?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e">
        <f>CONCATENATE("Загальна кількість у натуральних вимірах за даними бухобліку на сторінці: ",ЧислоПрописом(K48))</f>
        <v>#NAME?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28" t="s">
        <v>23</v>
      </c>
      <c r="B51" s="228" t="s">
        <v>24</v>
      </c>
      <c r="C51" s="228" t="s">
        <v>25</v>
      </c>
      <c r="D51" s="228" t="s">
        <v>10</v>
      </c>
      <c r="E51" s="228"/>
      <c r="F51" s="228"/>
      <c r="G51" s="228" t="s">
        <v>11</v>
      </c>
      <c r="H51" s="228" t="s">
        <v>12</v>
      </c>
      <c r="I51" s="228"/>
      <c r="J51" s="228" t="s">
        <v>34</v>
      </c>
      <c r="K51" s="228" t="s">
        <v>36</v>
      </c>
      <c r="L51" s="228"/>
      <c r="M51" s="228"/>
      <c r="N51" s="228"/>
      <c r="O51" s="228"/>
      <c r="P51" s="228" t="s">
        <v>13</v>
      </c>
      <c r="Q51" s="9"/>
    </row>
    <row r="52" spans="1:17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9"/>
    </row>
    <row r="53" spans="1:17" ht="12.75">
      <c r="A53" s="228"/>
      <c r="B53" s="228"/>
      <c r="C53" s="228"/>
      <c r="D53" s="229" t="s">
        <v>26</v>
      </c>
      <c r="E53" s="229" t="s">
        <v>14</v>
      </c>
      <c r="F53" s="229" t="s">
        <v>15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9"/>
    </row>
    <row r="54" spans="1:17" ht="33.75" customHeight="1">
      <c r="A54" s="228"/>
      <c r="B54" s="228"/>
      <c r="C54" s="228"/>
      <c r="D54" s="229"/>
      <c r="E54" s="229"/>
      <c r="F54" s="229"/>
      <c r="G54" s="228"/>
      <c r="H54" s="229" t="s">
        <v>16</v>
      </c>
      <c r="I54" s="229" t="s">
        <v>17</v>
      </c>
      <c r="J54" s="228"/>
      <c r="K54" s="229" t="s">
        <v>16</v>
      </c>
      <c r="L54" s="229" t="s">
        <v>18</v>
      </c>
      <c r="M54" s="229" t="s">
        <v>27</v>
      </c>
      <c r="N54" s="229" t="s">
        <v>19</v>
      </c>
      <c r="O54" s="229" t="s">
        <v>20</v>
      </c>
      <c r="P54" s="228"/>
      <c r="Q54" s="9"/>
    </row>
    <row r="55" spans="1:17" ht="31.5" customHeight="1">
      <c r="A55" s="228"/>
      <c r="B55" s="228"/>
      <c r="C55" s="228"/>
      <c r="D55" s="229"/>
      <c r="E55" s="229"/>
      <c r="F55" s="229"/>
      <c r="G55" s="228"/>
      <c r="H55" s="229"/>
      <c r="I55" s="229"/>
      <c r="J55" s="228"/>
      <c r="K55" s="229"/>
      <c r="L55" s="229"/>
      <c r="M55" s="229"/>
      <c r="N55" s="229"/>
      <c r="O55" s="229"/>
      <c r="P55" s="228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25" t="s">
        <v>465</v>
      </c>
      <c r="B101" s="225"/>
      <c r="C101" s="225"/>
      <c r="D101" s="225"/>
      <c r="E101" s="225"/>
      <c r="F101" s="225"/>
      <c r="G101" s="226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e">
        <f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e">
        <f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28" t="s">
        <v>23</v>
      </c>
      <c r="B104" s="228" t="s">
        <v>24</v>
      </c>
      <c r="C104" s="228" t="s">
        <v>25</v>
      </c>
      <c r="D104" s="228" t="s">
        <v>10</v>
      </c>
      <c r="E104" s="228"/>
      <c r="F104" s="228"/>
      <c r="G104" s="228" t="s">
        <v>11</v>
      </c>
      <c r="H104" s="228" t="s">
        <v>12</v>
      </c>
      <c r="I104" s="228"/>
      <c r="J104" s="228" t="s">
        <v>34</v>
      </c>
      <c r="K104" s="228" t="s">
        <v>36</v>
      </c>
      <c r="L104" s="228"/>
      <c r="M104" s="228"/>
      <c r="N104" s="228"/>
      <c r="O104" s="228"/>
      <c r="P104" s="228" t="s">
        <v>13</v>
      </c>
      <c r="Q104" s="9"/>
    </row>
    <row r="105" spans="1:17" ht="12.75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9"/>
    </row>
    <row r="106" spans="1:17" ht="12.75">
      <c r="A106" s="228"/>
      <c r="B106" s="228"/>
      <c r="C106" s="228"/>
      <c r="D106" s="229" t="s">
        <v>26</v>
      </c>
      <c r="E106" s="229" t="s">
        <v>14</v>
      </c>
      <c r="F106" s="229" t="s">
        <v>15</v>
      </c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9"/>
    </row>
    <row r="107" spans="1:17" ht="22.5" customHeight="1">
      <c r="A107" s="228"/>
      <c r="B107" s="228"/>
      <c r="C107" s="228"/>
      <c r="D107" s="229"/>
      <c r="E107" s="229"/>
      <c r="F107" s="229"/>
      <c r="G107" s="228"/>
      <c r="H107" s="229" t="s">
        <v>16</v>
      </c>
      <c r="I107" s="229" t="s">
        <v>17</v>
      </c>
      <c r="J107" s="228"/>
      <c r="K107" s="229" t="s">
        <v>16</v>
      </c>
      <c r="L107" s="229" t="s">
        <v>18</v>
      </c>
      <c r="M107" s="229" t="s">
        <v>27</v>
      </c>
      <c r="N107" s="229" t="s">
        <v>19</v>
      </c>
      <c r="O107" s="229" t="s">
        <v>20</v>
      </c>
      <c r="P107" s="228"/>
      <c r="Q107" s="9"/>
    </row>
    <row r="108" spans="1:17" ht="45" customHeight="1">
      <c r="A108" s="228"/>
      <c r="B108" s="228"/>
      <c r="C108" s="228"/>
      <c r="D108" s="229"/>
      <c r="E108" s="229"/>
      <c r="F108" s="229"/>
      <c r="G108" s="228"/>
      <c r="H108" s="229"/>
      <c r="I108" s="229"/>
      <c r="J108" s="228"/>
      <c r="K108" s="229"/>
      <c r="L108" s="229"/>
      <c r="M108" s="229"/>
      <c r="N108" s="229"/>
      <c r="O108" s="229"/>
      <c r="P108" s="228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25" t="s">
        <v>465</v>
      </c>
      <c r="B154" s="225"/>
      <c r="C154" s="225"/>
      <c r="D154" s="225"/>
      <c r="E154" s="225"/>
      <c r="F154" s="225"/>
      <c r="G154" s="226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e">
        <f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e">
        <f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28" t="s">
        <v>23</v>
      </c>
      <c r="B157" s="228" t="s">
        <v>24</v>
      </c>
      <c r="C157" s="228" t="s">
        <v>25</v>
      </c>
      <c r="D157" s="228" t="s">
        <v>10</v>
      </c>
      <c r="E157" s="228"/>
      <c r="F157" s="228"/>
      <c r="G157" s="228" t="s">
        <v>11</v>
      </c>
      <c r="H157" s="228" t="s">
        <v>12</v>
      </c>
      <c r="I157" s="228"/>
      <c r="J157" s="228" t="s">
        <v>34</v>
      </c>
      <c r="K157" s="228" t="s">
        <v>36</v>
      </c>
      <c r="L157" s="228"/>
      <c r="M157" s="228"/>
      <c r="N157" s="228"/>
      <c r="O157" s="228"/>
      <c r="P157" s="228" t="s">
        <v>13</v>
      </c>
      <c r="Q157" s="9"/>
    </row>
    <row r="158" spans="1:17" ht="12.75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9"/>
    </row>
    <row r="159" spans="1:17" ht="12.75">
      <c r="A159" s="228"/>
      <c r="B159" s="228"/>
      <c r="C159" s="228"/>
      <c r="D159" s="229" t="s">
        <v>26</v>
      </c>
      <c r="E159" s="229" t="s">
        <v>14</v>
      </c>
      <c r="F159" s="229" t="s">
        <v>15</v>
      </c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9"/>
    </row>
    <row r="160" spans="1:17" ht="12.75">
      <c r="A160" s="228"/>
      <c r="B160" s="228"/>
      <c r="C160" s="228"/>
      <c r="D160" s="229"/>
      <c r="E160" s="229"/>
      <c r="F160" s="229"/>
      <c r="G160" s="228"/>
      <c r="H160" s="229" t="s">
        <v>16</v>
      </c>
      <c r="I160" s="229" t="s">
        <v>17</v>
      </c>
      <c r="J160" s="228"/>
      <c r="K160" s="229" t="s">
        <v>16</v>
      </c>
      <c r="L160" s="229" t="s">
        <v>18</v>
      </c>
      <c r="M160" s="229" t="s">
        <v>27</v>
      </c>
      <c r="N160" s="229" t="s">
        <v>19</v>
      </c>
      <c r="O160" s="229" t="s">
        <v>20</v>
      </c>
      <c r="P160" s="228"/>
      <c r="Q160" s="9"/>
    </row>
    <row r="161" spans="1:17" ht="51" customHeight="1">
      <c r="A161" s="228"/>
      <c r="B161" s="228"/>
      <c r="C161" s="228"/>
      <c r="D161" s="229"/>
      <c r="E161" s="229"/>
      <c r="F161" s="229"/>
      <c r="G161" s="228"/>
      <c r="H161" s="229"/>
      <c r="I161" s="229"/>
      <c r="J161" s="228"/>
      <c r="K161" s="229"/>
      <c r="L161" s="229"/>
      <c r="M161" s="229"/>
      <c r="N161" s="229"/>
      <c r="O161" s="229"/>
      <c r="P161" s="228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25" t="s">
        <v>465</v>
      </c>
      <c r="B207" s="225"/>
      <c r="C207" s="225"/>
      <c r="D207" s="225"/>
      <c r="E207" s="225"/>
      <c r="F207" s="225"/>
      <c r="G207" s="226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e">
        <f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e">
        <f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28" t="s">
        <v>23</v>
      </c>
      <c r="B210" s="228" t="s">
        <v>24</v>
      </c>
      <c r="C210" s="228" t="s">
        <v>25</v>
      </c>
      <c r="D210" s="228" t="s">
        <v>10</v>
      </c>
      <c r="E210" s="228"/>
      <c r="F210" s="228"/>
      <c r="G210" s="228" t="s">
        <v>11</v>
      </c>
      <c r="H210" s="228" t="s">
        <v>12</v>
      </c>
      <c r="I210" s="228"/>
      <c r="J210" s="228" t="s">
        <v>34</v>
      </c>
      <c r="K210" s="228" t="s">
        <v>36</v>
      </c>
      <c r="L210" s="228"/>
      <c r="M210" s="228"/>
      <c r="N210" s="228"/>
      <c r="O210" s="228"/>
      <c r="P210" s="228" t="s">
        <v>13</v>
      </c>
      <c r="Q210" s="9"/>
    </row>
    <row r="211" spans="1:17" ht="12.75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9"/>
    </row>
    <row r="212" spans="1:17" ht="12.75">
      <c r="A212" s="228"/>
      <c r="B212" s="228"/>
      <c r="C212" s="228"/>
      <c r="D212" s="229" t="s">
        <v>26</v>
      </c>
      <c r="E212" s="229" t="s">
        <v>14</v>
      </c>
      <c r="F212" s="229" t="s">
        <v>15</v>
      </c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9"/>
    </row>
    <row r="213" spans="1:17" ht="12.75">
      <c r="A213" s="228"/>
      <c r="B213" s="228"/>
      <c r="C213" s="228"/>
      <c r="D213" s="229"/>
      <c r="E213" s="229"/>
      <c r="F213" s="229"/>
      <c r="G213" s="228"/>
      <c r="H213" s="229" t="s">
        <v>16</v>
      </c>
      <c r="I213" s="229" t="s">
        <v>17</v>
      </c>
      <c r="J213" s="228"/>
      <c r="K213" s="229" t="s">
        <v>16</v>
      </c>
      <c r="L213" s="229" t="s">
        <v>18</v>
      </c>
      <c r="M213" s="229" t="s">
        <v>27</v>
      </c>
      <c r="N213" s="229" t="s">
        <v>19</v>
      </c>
      <c r="O213" s="229" t="s">
        <v>20</v>
      </c>
      <c r="P213" s="228"/>
      <c r="Q213" s="9"/>
    </row>
    <row r="214" spans="1:17" ht="50.25" customHeight="1">
      <c r="A214" s="228"/>
      <c r="B214" s="228"/>
      <c r="C214" s="228"/>
      <c r="D214" s="229"/>
      <c r="E214" s="229"/>
      <c r="F214" s="229"/>
      <c r="G214" s="228"/>
      <c r="H214" s="229"/>
      <c r="I214" s="229"/>
      <c r="J214" s="228"/>
      <c r="K214" s="229"/>
      <c r="L214" s="229"/>
      <c r="M214" s="229"/>
      <c r="N214" s="229"/>
      <c r="O214" s="229"/>
      <c r="P214" s="228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25" t="s">
        <v>465</v>
      </c>
      <c r="B260" s="225"/>
      <c r="C260" s="225"/>
      <c r="D260" s="225"/>
      <c r="E260" s="225"/>
      <c r="F260" s="225"/>
      <c r="G260" s="226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e">
        <f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e">
        <f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28" t="s">
        <v>23</v>
      </c>
      <c r="B263" s="228" t="s">
        <v>24</v>
      </c>
      <c r="C263" s="228" t="s">
        <v>25</v>
      </c>
      <c r="D263" s="228" t="s">
        <v>10</v>
      </c>
      <c r="E263" s="228"/>
      <c r="F263" s="228"/>
      <c r="G263" s="228" t="s">
        <v>11</v>
      </c>
      <c r="H263" s="228" t="s">
        <v>12</v>
      </c>
      <c r="I263" s="228"/>
      <c r="J263" s="228" t="s">
        <v>34</v>
      </c>
      <c r="K263" s="228" t="s">
        <v>36</v>
      </c>
      <c r="L263" s="228"/>
      <c r="M263" s="228"/>
      <c r="N263" s="228"/>
      <c r="O263" s="228"/>
      <c r="P263" s="228" t="s">
        <v>13</v>
      </c>
      <c r="Q263" s="9"/>
    </row>
    <row r="264" spans="1:17" ht="12.75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9"/>
    </row>
    <row r="265" spans="1:17" ht="12.75">
      <c r="A265" s="228"/>
      <c r="B265" s="228"/>
      <c r="C265" s="228"/>
      <c r="D265" s="229" t="s">
        <v>26</v>
      </c>
      <c r="E265" s="229" t="s">
        <v>14</v>
      </c>
      <c r="F265" s="229" t="s">
        <v>15</v>
      </c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9"/>
    </row>
    <row r="266" spans="1:17" ht="12.75">
      <c r="A266" s="228"/>
      <c r="B266" s="228"/>
      <c r="C266" s="228"/>
      <c r="D266" s="229"/>
      <c r="E266" s="229"/>
      <c r="F266" s="229"/>
      <c r="G266" s="228"/>
      <c r="H266" s="229" t="s">
        <v>16</v>
      </c>
      <c r="I266" s="229" t="s">
        <v>17</v>
      </c>
      <c r="J266" s="228"/>
      <c r="K266" s="229" t="s">
        <v>16</v>
      </c>
      <c r="L266" s="229" t="s">
        <v>18</v>
      </c>
      <c r="M266" s="229" t="s">
        <v>27</v>
      </c>
      <c r="N266" s="229" t="s">
        <v>19</v>
      </c>
      <c r="O266" s="229" t="s">
        <v>20</v>
      </c>
      <c r="P266" s="228"/>
      <c r="Q266" s="9"/>
    </row>
    <row r="267" spans="1:17" ht="50.25" customHeight="1">
      <c r="A267" s="228"/>
      <c r="B267" s="228"/>
      <c r="C267" s="228"/>
      <c r="D267" s="229"/>
      <c r="E267" s="229"/>
      <c r="F267" s="229"/>
      <c r="G267" s="228"/>
      <c r="H267" s="229"/>
      <c r="I267" s="229"/>
      <c r="J267" s="228"/>
      <c r="K267" s="229"/>
      <c r="L267" s="229"/>
      <c r="M267" s="229"/>
      <c r="N267" s="229"/>
      <c r="O267" s="229"/>
      <c r="P267" s="228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25" t="s">
        <v>465</v>
      </c>
      <c r="B313" s="225"/>
      <c r="C313" s="225"/>
      <c r="D313" s="225"/>
      <c r="E313" s="225"/>
      <c r="F313" s="225"/>
      <c r="G313" s="226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e">
        <f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e">
        <f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28" t="s">
        <v>23</v>
      </c>
      <c r="B316" s="228" t="s">
        <v>24</v>
      </c>
      <c r="C316" s="228" t="s">
        <v>25</v>
      </c>
      <c r="D316" s="228" t="s">
        <v>10</v>
      </c>
      <c r="E316" s="228"/>
      <c r="F316" s="228"/>
      <c r="G316" s="228" t="s">
        <v>11</v>
      </c>
      <c r="H316" s="228" t="s">
        <v>12</v>
      </c>
      <c r="I316" s="228"/>
      <c r="J316" s="228" t="s">
        <v>34</v>
      </c>
      <c r="K316" s="228" t="s">
        <v>36</v>
      </c>
      <c r="L316" s="228"/>
      <c r="M316" s="228"/>
      <c r="N316" s="228"/>
      <c r="O316" s="228"/>
      <c r="P316" s="228" t="s">
        <v>13</v>
      </c>
      <c r="Q316" s="9"/>
    </row>
    <row r="317" spans="1:17" ht="12.75">
      <c r="A317" s="228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9"/>
    </row>
    <row r="318" spans="1:17" ht="12.75">
      <c r="A318" s="228"/>
      <c r="B318" s="228"/>
      <c r="C318" s="228"/>
      <c r="D318" s="229" t="s">
        <v>26</v>
      </c>
      <c r="E318" s="229" t="s">
        <v>14</v>
      </c>
      <c r="F318" s="229" t="s">
        <v>15</v>
      </c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9"/>
    </row>
    <row r="319" spans="1:17" ht="12.75">
      <c r="A319" s="228"/>
      <c r="B319" s="228"/>
      <c r="C319" s="228"/>
      <c r="D319" s="229"/>
      <c r="E319" s="229"/>
      <c r="F319" s="229"/>
      <c r="G319" s="228"/>
      <c r="H319" s="229" t="s">
        <v>16</v>
      </c>
      <c r="I319" s="229" t="s">
        <v>17</v>
      </c>
      <c r="J319" s="228"/>
      <c r="K319" s="229" t="s">
        <v>16</v>
      </c>
      <c r="L319" s="229" t="s">
        <v>18</v>
      </c>
      <c r="M319" s="229" t="s">
        <v>27</v>
      </c>
      <c r="N319" s="229" t="s">
        <v>19</v>
      </c>
      <c r="O319" s="229" t="s">
        <v>20</v>
      </c>
      <c r="P319" s="228"/>
      <c r="Q319" s="9"/>
    </row>
    <row r="320" spans="1:17" ht="51" customHeight="1">
      <c r="A320" s="228"/>
      <c r="B320" s="228"/>
      <c r="C320" s="228"/>
      <c r="D320" s="229"/>
      <c r="E320" s="229"/>
      <c r="F320" s="229"/>
      <c r="G320" s="228"/>
      <c r="H320" s="229"/>
      <c r="I320" s="229"/>
      <c r="J320" s="228"/>
      <c r="K320" s="229"/>
      <c r="L320" s="229"/>
      <c r="M320" s="229"/>
      <c r="N320" s="229"/>
      <c r="O320" s="229"/>
      <c r="P320" s="228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25" t="s">
        <v>465</v>
      </c>
      <c r="B366" s="225"/>
      <c r="C366" s="225"/>
      <c r="D366" s="225"/>
      <c r="E366" s="225"/>
      <c r="F366" s="225"/>
      <c r="G366" s="226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e">
        <f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e">
        <f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28" t="s">
        <v>23</v>
      </c>
      <c r="B369" s="228" t="s">
        <v>24</v>
      </c>
      <c r="C369" s="228" t="s">
        <v>25</v>
      </c>
      <c r="D369" s="228" t="s">
        <v>10</v>
      </c>
      <c r="E369" s="228"/>
      <c r="F369" s="228"/>
      <c r="G369" s="228" t="s">
        <v>11</v>
      </c>
      <c r="H369" s="228" t="s">
        <v>12</v>
      </c>
      <c r="I369" s="228"/>
      <c r="J369" s="228" t="s">
        <v>34</v>
      </c>
      <c r="K369" s="228" t="s">
        <v>36</v>
      </c>
      <c r="L369" s="228"/>
      <c r="M369" s="228"/>
      <c r="N369" s="228"/>
      <c r="O369" s="228"/>
      <c r="P369" s="228" t="s">
        <v>13</v>
      </c>
      <c r="Q369" s="9"/>
    </row>
    <row r="370" spans="1:17" ht="12.75">
      <c r="A370" s="228"/>
      <c r="B370" s="228"/>
      <c r="C370" s="228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9"/>
    </row>
    <row r="371" spans="1:17" ht="12.75">
      <c r="A371" s="228"/>
      <c r="B371" s="228"/>
      <c r="C371" s="228"/>
      <c r="D371" s="229" t="s">
        <v>26</v>
      </c>
      <c r="E371" s="229" t="s">
        <v>14</v>
      </c>
      <c r="F371" s="229" t="s">
        <v>15</v>
      </c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9"/>
    </row>
    <row r="372" spans="1:17" ht="12.75">
      <c r="A372" s="228"/>
      <c r="B372" s="228"/>
      <c r="C372" s="228"/>
      <c r="D372" s="229"/>
      <c r="E372" s="229"/>
      <c r="F372" s="229"/>
      <c r="G372" s="228"/>
      <c r="H372" s="229" t="s">
        <v>16</v>
      </c>
      <c r="I372" s="229" t="s">
        <v>17</v>
      </c>
      <c r="J372" s="228"/>
      <c r="K372" s="229" t="s">
        <v>16</v>
      </c>
      <c r="L372" s="229" t="s">
        <v>18</v>
      </c>
      <c r="M372" s="229" t="s">
        <v>27</v>
      </c>
      <c r="N372" s="229" t="s">
        <v>19</v>
      </c>
      <c r="O372" s="229" t="s">
        <v>20</v>
      </c>
      <c r="P372" s="228"/>
      <c r="Q372" s="9"/>
    </row>
    <row r="373" spans="1:17" ht="51.75" customHeight="1">
      <c r="A373" s="228"/>
      <c r="B373" s="228"/>
      <c r="C373" s="228"/>
      <c r="D373" s="229"/>
      <c r="E373" s="229"/>
      <c r="F373" s="229"/>
      <c r="G373" s="228"/>
      <c r="H373" s="229"/>
      <c r="I373" s="229"/>
      <c r="J373" s="228"/>
      <c r="K373" s="229"/>
      <c r="L373" s="229"/>
      <c r="M373" s="229"/>
      <c r="N373" s="229"/>
      <c r="O373" s="229"/>
      <c r="P373" s="228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25" t="s">
        <v>465</v>
      </c>
      <c r="B419" s="225"/>
      <c r="C419" s="225"/>
      <c r="D419" s="225"/>
      <c r="E419" s="225"/>
      <c r="F419" s="225"/>
      <c r="G419" s="226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e">
        <f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e">
        <f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28" t="s">
        <v>23</v>
      </c>
      <c r="B422" s="228" t="s">
        <v>24</v>
      </c>
      <c r="C422" s="228" t="s">
        <v>25</v>
      </c>
      <c r="D422" s="228" t="s">
        <v>10</v>
      </c>
      <c r="E422" s="228"/>
      <c r="F422" s="228"/>
      <c r="G422" s="228" t="s">
        <v>11</v>
      </c>
      <c r="H422" s="228" t="s">
        <v>12</v>
      </c>
      <c r="I422" s="228"/>
      <c r="J422" s="228" t="s">
        <v>34</v>
      </c>
      <c r="K422" s="228" t="s">
        <v>36</v>
      </c>
      <c r="L422" s="228"/>
      <c r="M422" s="228"/>
      <c r="N422" s="228"/>
      <c r="O422" s="228"/>
      <c r="P422" s="228" t="s">
        <v>13</v>
      </c>
      <c r="Q422" s="9"/>
    </row>
    <row r="423" spans="1:17" ht="12.75">
      <c r="A423" s="228"/>
      <c r="B423" s="228"/>
      <c r="C423" s="228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9"/>
    </row>
    <row r="424" spans="1:17" ht="12.75">
      <c r="A424" s="228"/>
      <c r="B424" s="228"/>
      <c r="C424" s="228"/>
      <c r="D424" s="229" t="s">
        <v>26</v>
      </c>
      <c r="E424" s="229" t="s">
        <v>14</v>
      </c>
      <c r="F424" s="229" t="s">
        <v>15</v>
      </c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9"/>
    </row>
    <row r="425" spans="1:17" ht="12.75">
      <c r="A425" s="228"/>
      <c r="B425" s="228"/>
      <c r="C425" s="228"/>
      <c r="D425" s="229"/>
      <c r="E425" s="229"/>
      <c r="F425" s="229"/>
      <c r="G425" s="228"/>
      <c r="H425" s="229" t="s">
        <v>16</v>
      </c>
      <c r="I425" s="229" t="s">
        <v>17</v>
      </c>
      <c r="J425" s="228"/>
      <c r="K425" s="229" t="s">
        <v>16</v>
      </c>
      <c r="L425" s="229" t="s">
        <v>18</v>
      </c>
      <c r="M425" s="229" t="s">
        <v>27</v>
      </c>
      <c r="N425" s="229" t="s">
        <v>19</v>
      </c>
      <c r="O425" s="229" t="s">
        <v>20</v>
      </c>
      <c r="P425" s="228"/>
      <c r="Q425" s="9"/>
    </row>
    <row r="426" spans="1:17" ht="51" customHeight="1">
      <c r="A426" s="228"/>
      <c r="B426" s="228"/>
      <c r="C426" s="228"/>
      <c r="D426" s="229"/>
      <c r="E426" s="229"/>
      <c r="F426" s="229"/>
      <c r="G426" s="228"/>
      <c r="H426" s="229"/>
      <c r="I426" s="229"/>
      <c r="J426" s="228"/>
      <c r="K426" s="229"/>
      <c r="L426" s="229"/>
      <c r="M426" s="229"/>
      <c r="N426" s="229"/>
      <c r="O426" s="229"/>
      <c r="P426" s="228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25" t="s">
        <v>465</v>
      </c>
      <c r="B472" s="225"/>
      <c r="C472" s="225"/>
      <c r="D472" s="225"/>
      <c r="E472" s="225"/>
      <c r="F472" s="225"/>
      <c r="G472" s="226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e">
        <f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e">
        <f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28" t="s">
        <v>23</v>
      </c>
      <c r="B475" s="228" t="s">
        <v>24</v>
      </c>
      <c r="C475" s="228" t="s">
        <v>25</v>
      </c>
      <c r="D475" s="228" t="s">
        <v>10</v>
      </c>
      <c r="E475" s="228"/>
      <c r="F475" s="228"/>
      <c r="G475" s="228" t="s">
        <v>11</v>
      </c>
      <c r="H475" s="228" t="s">
        <v>12</v>
      </c>
      <c r="I475" s="228"/>
      <c r="J475" s="228" t="s">
        <v>34</v>
      </c>
      <c r="K475" s="228" t="s">
        <v>36</v>
      </c>
      <c r="L475" s="228"/>
      <c r="M475" s="228"/>
      <c r="N475" s="228"/>
      <c r="O475" s="228"/>
      <c r="P475" s="228" t="s">
        <v>13</v>
      </c>
      <c r="Q475" s="9"/>
    </row>
    <row r="476" spans="1:17" ht="12.75">
      <c r="A476" s="228"/>
      <c r="B476" s="228"/>
      <c r="C476" s="228"/>
      <c r="D476" s="228"/>
      <c r="E476" s="228"/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9"/>
    </row>
    <row r="477" spans="1:17" ht="12.75">
      <c r="A477" s="228"/>
      <c r="B477" s="228"/>
      <c r="C477" s="228"/>
      <c r="D477" s="229" t="s">
        <v>26</v>
      </c>
      <c r="E477" s="229" t="s">
        <v>14</v>
      </c>
      <c r="F477" s="229" t="s">
        <v>15</v>
      </c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9"/>
    </row>
    <row r="478" spans="1:17" ht="12.75">
      <c r="A478" s="228"/>
      <c r="B478" s="228"/>
      <c r="C478" s="228"/>
      <c r="D478" s="229"/>
      <c r="E478" s="229"/>
      <c r="F478" s="229"/>
      <c r="G478" s="228"/>
      <c r="H478" s="229" t="s">
        <v>16</v>
      </c>
      <c r="I478" s="229" t="s">
        <v>17</v>
      </c>
      <c r="J478" s="228"/>
      <c r="K478" s="229" t="s">
        <v>16</v>
      </c>
      <c r="L478" s="229" t="s">
        <v>18</v>
      </c>
      <c r="M478" s="229" t="s">
        <v>27</v>
      </c>
      <c r="N478" s="229" t="s">
        <v>19</v>
      </c>
      <c r="O478" s="229" t="s">
        <v>20</v>
      </c>
      <c r="P478" s="228"/>
      <c r="Q478" s="9"/>
    </row>
    <row r="479" spans="1:17" ht="51" customHeight="1">
      <c r="A479" s="228"/>
      <c r="B479" s="228"/>
      <c r="C479" s="228"/>
      <c r="D479" s="229"/>
      <c r="E479" s="229"/>
      <c r="F479" s="229"/>
      <c r="G479" s="228"/>
      <c r="H479" s="229"/>
      <c r="I479" s="229"/>
      <c r="J479" s="228"/>
      <c r="K479" s="229"/>
      <c r="L479" s="229"/>
      <c r="M479" s="229"/>
      <c r="N479" s="229"/>
      <c r="O479" s="229"/>
      <c r="P479" s="228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25" t="s">
        <v>465</v>
      </c>
      <c r="B525" s="225"/>
      <c r="C525" s="225"/>
      <c r="D525" s="225"/>
      <c r="E525" s="225"/>
      <c r="F525" s="225"/>
      <c r="G525" s="226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e">
        <f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e">
        <f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28" t="s">
        <v>23</v>
      </c>
      <c r="B528" s="228" t="s">
        <v>24</v>
      </c>
      <c r="C528" s="228" t="s">
        <v>25</v>
      </c>
      <c r="D528" s="228" t="s">
        <v>10</v>
      </c>
      <c r="E528" s="228"/>
      <c r="F528" s="228"/>
      <c r="G528" s="228" t="s">
        <v>11</v>
      </c>
      <c r="H528" s="228" t="s">
        <v>12</v>
      </c>
      <c r="I528" s="228"/>
      <c r="J528" s="228" t="s">
        <v>34</v>
      </c>
      <c r="K528" s="228" t="s">
        <v>36</v>
      </c>
      <c r="L528" s="228"/>
      <c r="M528" s="228"/>
      <c r="N528" s="228"/>
      <c r="O528" s="228"/>
      <c r="P528" s="228" t="s">
        <v>13</v>
      </c>
      <c r="Q528" s="9"/>
    </row>
    <row r="529" spans="1:17" ht="12.75">
      <c r="A529" s="228"/>
      <c r="B529" s="228"/>
      <c r="C529" s="228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9"/>
    </row>
    <row r="530" spans="1:17" ht="12.75">
      <c r="A530" s="228"/>
      <c r="B530" s="228"/>
      <c r="C530" s="228"/>
      <c r="D530" s="229" t="s">
        <v>26</v>
      </c>
      <c r="E530" s="229" t="s">
        <v>14</v>
      </c>
      <c r="F530" s="229" t="s">
        <v>15</v>
      </c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9"/>
    </row>
    <row r="531" spans="1:17" ht="12.75">
      <c r="A531" s="228"/>
      <c r="B531" s="228"/>
      <c r="C531" s="228"/>
      <c r="D531" s="229"/>
      <c r="E531" s="229"/>
      <c r="F531" s="229"/>
      <c r="G531" s="228"/>
      <c r="H531" s="229" t="s">
        <v>16</v>
      </c>
      <c r="I531" s="229" t="s">
        <v>17</v>
      </c>
      <c r="J531" s="228"/>
      <c r="K531" s="229" t="s">
        <v>16</v>
      </c>
      <c r="L531" s="229" t="s">
        <v>18</v>
      </c>
      <c r="M531" s="229" t="s">
        <v>27</v>
      </c>
      <c r="N531" s="229" t="s">
        <v>19</v>
      </c>
      <c r="O531" s="229" t="s">
        <v>20</v>
      </c>
      <c r="P531" s="228"/>
      <c r="Q531" s="9"/>
    </row>
    <row r="532" spans="1:17" ht="50.25" customHeight="1">
      <c r="A532" s="228"/>
      <c r="B532" s="228"/>
      <c r="C532" s="228"/>
      <c r="D532" s="229"/>
      <c r="E532" s="229"/>
      <c r="F532" s="229"/>
      <c r="G532" s="228"/>
      <c r="H532" s="229"/>
      <c r="I532" s="229"/>
      <c r="J532" s="228"/>
      <c r="K532" s="229"/>
      <c r="L532" s="229"/>
      <c r="M532" s="229"/>
      <c r="N532" s="229"/>
      <c r="O532" s="229"/>
      <c r="P532" s="228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25" t="s">
        <v>465</v>
      </c>
      <c r="B577" s="225"/>
      <c r="C577" s="225"/>
      <c r="D577" s="225"/>
      <c r="E577" s="225"/>
      <c r="F577" s="225"/>
      <c r="G577" s="226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27" t="s">
        <v>497</v>
      </c>
      <c r="B578" s="227"/>
      <c r="C578" s="227"/>
      <c r="D578" s="227"/>
      <c r="E578" s="227"/>
      <c r="F578" s="227"/>
      <c r="G578" s="227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e">
        <f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e">
        <f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e">
        <f>CONCATENATE("б) загальна кількість одиниць,  фактично - ",ЧислоПрописом(H578))</f>
        <v>#NAME?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e">
        <f>CONCATENATE("в) вартість фактична - ",СумаПрописом(I578))</f>
        <v>#NAME?</v>
      </c>
      <c r="I586" s="16"/>
    </row>
    <row r="587" spans="3:5" ht="11.25" customHeight="1">
      <c r="C587" s="4"/>
      <c r="E587" s="15" t="s">
        <v>28</v>
      </c>
    </row>
    <row r="588" spans="3:9" ht="15.75">
      <c r="C588" s="6" t="e">
        <f>CONCATENATE("г) загальна кількість одиниць,  за даними бухгалтерського обліку - ",ЧислоПрописом(K578))</f>
        <v>#NAME?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e">
        <f>CONCATENATE("ґ) вартість за даними бухгалтерського обліку - ",СумаПрописом(L578))</f>
        <v>#NAME?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236" t="str">
        <f>Заполнить!$B$12</f>
        <v>Заступник голови районної ради</v>
      </c>
      <c r="D592" s="236"/>
      <c r="E592" s="236"/>
      <c r="F592" s="236"/>
      <c r="G592" s="236"/>
      <c r="H592" s="166"/>
      <c r="I592" s="167"/>
      <c r="J592" s="166"/>
      <c r="K592" s="237" t="str">
        <f>Заполнить!$H$12</f>
        <v>С.І. Богдан</v>
      </c>
      <c r="L592" s="237"/>
      <c r="M592" s="237"/>
    </row>
    <row r="593" spans="1:13" ht="12.75">
      <c r="A593" s="164"/>
      <c r="B593" s="164"/>
      <c r="C593" s="235" t="s">
        <v>7</v>
      </c>
      <c r="D593" s="235"/>
      <c r="E593" s="235"/>
      <c r="F593" s="235"/>
      <c r="G593" s="235"/>
      <c r="H593" s="169"/>
      <c r="I593" s="168" t="s">
        <v>8</v>
      </c>
      <c r="J593" s="169"/>
      <c r="K593" s="235" t="s">
        <v>48</v>
      </c>
      <c r="L593" s="235"/>
      <c r="M593" s="235"/>
    </row>
    <row r="594" spans="1:13" ht="15.75">
      <c r="A594" s="163" t="s">
        <v>127</v>
      </c>
      <c r="B594" s="164"/>
      <c r="C594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D594" s="236"/>
      <c r="E594" s="236"/>
      <c r="F594" s="236"/>
      <c r="G594" s="236"/>
      <c r="H594" s="166"/>
      <c r="I594" s="167"/>
      <c r="J594" s="166"/>
      <c r="K594" s="237" t="str">
        <f>Заполнить!$H$13</f>
        <v>М.О. Лукяненко </v>
      </c>
      <c r="L594" s="237"/>
      <c r="M594" s="237"/>
    </row>
    <row r="595" spans="1:13" ht="12.75">
      <c r="A595" s="164"/>
      <c r="B595" s="164"/>
      <c r="C595" s="235" t="s">
        <v>7</v>
      </c>
      <c r="D595" s="235"/>
      <c r="E595" s="235"/>
      <c r="F595" s="235"/>
      <c r="G595" s="235"/>
      <c r="H595" s="169"/>
      <c r="I595" s="168" t="s">
        <v>8</v>
      </c>
      <c r="J595" s="169"/>
      <c r="K595" s="235" t="s">
        <v>48</v>
      </c>
      <c r="L595" s="235"/>
      <c r="M595" s="235"/>
    </row>
    <row r="596" spans="1:16" ht="15.75">
      <c r="A596" s="164"/>
      <c r="B596" s="164"/>
      <c r="C596" s="236" t="str">
        <f>Заполнить!$B$14</f>
        <v>Заступник селищного голови Баришівської селищної ради(за згодою)</v>
      </c>
      <c r="D596" s="236"/>
      <c r="E596" s="236"/>
      <c r="F596" s="236"/>
      <c r="G596" s="236"/>
      <c r="H596" s="166"/>
      <c r="I596" s="167"/>
      <c r="J596" s="166"/>
      <c r="K596" s="237" t="str">
        <f>Заполнить!$H$14</f>
        <v>Ю.А. Шовть</v>
      </c>
      <c r="L596" s="237"/>
      <c r="M596" s="237"/>
      <c r="N596" s="6"/>
      <c r="O596" s="6"/>
      <c r="P596" s="6"/>
    </row>
    <row r="597" spans="1:16" ht="12.75" customHeight="1">
      <c r="A597" s="164"/>
      <c r="B597" s="164"/>
      <c r="C597" s="235" t="s">
        <v>7</v>
      </c>
      <c r="D597" s="235"/>
      <c r="E597" s="235"/>
      <c r="F597" s="235"/>
      <c r="G597" s="235"/>
      <c r="H597" s="169"/>
      <c r="I597" s="168" t="s">
        <v>8</v>
      </c>
      <c r="J597" s="169"/>
      <c r="K597" s="235" t="s">
        <v>48</v>
      </c>
      <c r="L597" s="235"/>
      <c r="M597" s="235"/>
      <c r="N597" s="6"/>
      <c r="O597" s="6"/>
      <c r="P597" s="6"/>
    </row>
    <row r="598" spans="1:16" ht="15.75">
      <c r="A598" s="164"/>
      <c r="B598" s="164"/>
      <c r="C598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D598" s="236"/>
      <c r="E598" s="236"/>
      <c r="F598" s="236"/>
      <c r="G598" s="236"/>
      <c r="H598" s="166"/>
      <c r="I598" s="167"/>
      <c r="J598" s="166"/>
      <c r="K598" s="237" t="str">
        <f>Заполнить!$H$15</f>
        <v>Т.М. Дибка</v>
      </c>
      <c r="L598" s="237"/>
      <c r="M598" s="237"/>
      <c r="N598" s="6"/>
      <c r="O598" s="6"/>
      <c r="P598" s="6"/>
    </row>
    <row r="599" spans="1:16" ht="12.75" customHeight="1">
      <c r="A599" s="164"/>
      <c r="B599" s="164"/>
      <c r="C599" s="235" t="s">
        <v>7</v>
      </c>
      <c r="D599" s="235"/>
      <c r="E599" s="235"/>
      <c r="F599" s="235"/>
      <c r="G599" s="235"/>
      <c r="H599" s="169"/>
      <c r="I599" s="168" t="s">
        <v>8</v>
      </c>
      <c r="J599" s="169"/>
      <c r="K599" s="235" t="s">
        <v>48</v>
      </c>
      <c r="L599" s="235"/>
      <c r="M599" s="235"/>
      <c r="N599" s="6"/>
      <c r="O599" s="6"/>
      <c r="P599" s="6"/>
    </row>
    <row r="600" spans="1:16" ht="12.75" customHeight="1">
      <c r="A600" s="164"/>
      <c r="B600" s="164"/>
      <c r="C600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600" s="236"/>
      <c r="E600" s="236"/>
      <c r="F600" s="236"/>
      <c r="G600" s="236"/>
      <c r="H600" s="166"/>
      <c r="I600" s="167"/>
      <c r="J600" s="166"/>
      <c r="K600" s="237" t="str">
        <f>Заполнить!$H$16</f>
        <v>Ю.Г. Шуляк</v>
      </c>
      <c r="L600" s="237"/>
      <c r="M600" s="237"/>
      <c r="N600" s="6"/>
      <c r="O600" s="6"/>
      <c r="P600" s="6"/>
    </row>
    <row r="601" spans="1:16" ht="12.75" customHeight="1">
      <c r="A601" s="164"/>
      <c r="B601" s="164"/>
      <c r="C601" s="235" t="s">
        <v>7</v>
      </c>
      <c r="D601" s="235"/>
      <c r="E601" s="235"/>
      <c r="F601" s="235"/>
      <c r="G601" s="235"/>
      <c r="H601" s="169"/>
      <c r="I601" s="168" t="s">
        <v>8</v>
      </c>
      <c r="J601" s="169"/>
      <c r="K601" s="235" t="s">
        <v>48</v>
      </c>
      <c r="L601" s="235"/>
      <c r="M601" s="235"/>
      <c r="N601" s="6"/>
      <c r="O601" s="6"/>
      <c r="P601" s="6"/>
    </row>
    <row r="602" spans="1:16" ht="12.75" customHeight="1" hidden="1">
      <c r="A602" s="164"/>
      <c r="B602" s="164"/>
      <c r="C602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D602" s="236"/>
      <c r="E602" s="236"/>
      <c r="F602" s="236"/>
      <c r="G602" s="236"/>
      <c r="H602" s="166"/>
      <c r="I602" s="167"/>
      <c r="J602" s="166"/>
      <c r="K602" s="237" t="str">
        <f>Заполнить!$H$17</f>
        <v>О.О. Масловцева</v>
      </c>
      <c r="L602" s="237"/>
      <c r="M602" s="237"/>
      <c r="N602" s="6"/>
      <c r="O602" s="6"/>
      <c r="P602" s="6"/>
    </row>
    <row r="603" spans="1:16" ht="12.75" customHeight="1" hidden="1">
      <c r="A603" s="164"/>
      <c r="B603" s="164"/>
      <c r="C603" s="235" t="s">
        <v>7</v>
      </c>
      <c r="D603" s="235"/>
      <c r="E603" s="235"/>
      <c r="F603" s="235"/>
      <c r="G603" s="235"/>
      <c r="H603" s="169"/>
      <c r="I603" s="168" t="s">
        <v>8</v>
      </c>
      <c r="J603" s="169"/>
      <c r="K603" s="235" t="s">
        <v>48</v>
      </c>
      <c r="L603" s="235"/>
      <c r="M603" s="235"/>
      <c r="N603" s="6"/>
      <c r="O603" s="6"/>
      <c r="P603" s="6"/>
    </row>
    <row r="604" spans="1:16" ht="12.75" customHeight="1" hidden="1">
      <c r="A604" s="164"/>
      <c r="B604" s="164"/>
      <c r="C604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604" s="236"/>
      <c r="E604" s="236"/>
      <c r="F604" s="236"/>
      <c r="G604" s="236"/>
      <c r="H604" s="166"/>
      <c r="I604" s="167"/>
      <c r="J604" s="166"/>
      <c r="K604" s="237" t="str">
        <f>Заполнить!$H$18</f>
        <v>Н.М. Ліберацька</v>
      </c>
      <c r="L604" s="237"/>
      <c r="M604" s="237"/>
      <c r="N604" s="6"/>
      <c r="O604" s="6"/>
      <c r="P604" s="6"/>
    </row>
    <row r="605" spans="1:16" ht="12.75" customHeight="1" hidden="1">
      <c r="A605" s="164"/>
      <c r="B605" s="164"/>
      <c r="C605" s="235" t="s">
        <v>7</v>
      </c>
      <c r="D605" s="235"/>
      <c r="E605" s="235"/>
      <c r="F605" s="235"/>
      <c r="G605" s="235"/>
      <c r="H605" s="169"/>
      <c r="I605" s="168" t="s">
        <v>8</v>
      </c>
      <c r="J605" s="169"/>
      <c r="K605" s="235" t="s">
        <v>48</v>
      </c>
      <c r="L605" s="235"/>
      <c r="M605" s="235"/>
      <c r="N605" s="6"/>
      <c r="O605" s="6"/>
      <c r="P605" s="6"/>
    </row>
    <row r="606" spans="1:16" ht="12.75" customHeight="1" hidden="1">
      <c r="A606" s="164"/>
      <c r="B606" s="164"/>
      <c r="C606" s="236">
        <f>Заполнить!$B$19</f>
        <v>0</v>
      </c>
      <c r="D606" s="236"/>
      <c r="E606" s="236"/>
      <c r="F606" s="236"/>
      <c r="G606" s="236"/>
      <c r="H606" s="166"/>
      <c r="I606" s="167"/>
      <c r="J606" s="166"/>
      <c r="K606" s="237">
        <f>Заполнить!$H$19</f>
        <v>0</v>
      </c>
      <c r="L606" s="237"/>
      <c r="M606" s="237"/>
      <c r="N606" s="6"/>
      <c r="O606" s="6"/>
      <c r="P606" s="6"/>
    </row>
    <row r="607" spans="1:16" ht="12.75" customHeight="1" hidden="1">
      <c r="A607" s="164"/>
      <c r="B607" s="164"/>
      <c r="C607" s="235" t="s">
        <v>7</v>
      </c>
      <c r="D607" s="235"/>
      <c r="E607" s="235"/>
      <c r="F607" s="235"/>
      <c r="G607" s="235"/>
      <c r="H607" s="169"/>
      <c r="I607" s="168" t="s">
        <v>8</v>
      </c>
      <c r="J607" s="169"/>
      <c r="K607" s="235" t="s">
        <v>48</v>
      </c>
      <c r="L607" s="235"/>
      <c r="M607" s="235"/>
      <c r="N607" s="6"/>
      <c r="O607" s="6"/>
      <c r="P607" s="6"/>
    </row>
    <row r="608" spans="1:16" ht="12.75" customHeight="1" hidden="1">
      <c r="A608" s="164"/>
      <c r="B608" s="164"/>
      <c r="C608" s="236">
        <f>Заполнить!$B$20</f>
        <v>0</v>
      </c>
      <c r="D608" s="236"/>
      <c r="E608" s="236"/>
      <c r="F608" s="236"/>
      <c r="G608" s="236"/>
      <c r="H608" s="166"/>
      <c r="I608" s="167"/>
      <c r="J608" s="166"/>
      <c r="K608" s="237">
        <f>Заполнить!$H$20</f>
        <v>0</v>
      </c>
      <c r="L608" s="237"/>
      <c r="M608" s="237"/>
      <c r="N608" s="6"/>
      <c r="O608" s="6"/>
      <c r="P608" s="6"/>
    </row>
    <row r="609" spans="1:16" ht="12.75" customHeight="1" hidden="1">
      <c r="A609" s="164"/>
      <c r="B609" s="164"/>
      <c r="C609" s="235" t="s">
        <v>7</v>
      </c>
      <c r="D609" s="235"/>
      <c r="E609" s="235"/>
      <c r="F609" s="235"/>
      <c r="G609" s="235"/>
      <c r="H609" s="169"/>
      <c r="I609" s="168" t="s">
        <v>8</v>
      </c>
      <c r="J609" s="169"/>
      <c r="K609" s="235" t="s">
        <v>48</v>
      </c>
      <c r="L609" s="235"/>
      <c r="M609" s="235"/>
      <c r="N609" s="6"/>
      <c r="O609" s="6"/>
      <c r="P609" s="6"/>
    </row>
    <row r="610" spans="1:16" ht="12.75" customHeight="1" hidden="1">
      <c r="A610" s="164"/>
      <c r="B610" s="164"/>
      <c r="C610" s="236">
        <f>Заполнить!$B$21</f>
        <v>0</v>
      </c>
      <c r="D610" s="236"/>
      <c r="E610" s="236"/>
      <c r="F610" s="236"/>
      <c r="G610" s="236"/>
      <c r="H610" s="166"/>
      <c r="I610" s="167"/>
      <c r="J610" s="166"/>
      <c r="K610" s="237">
        <f>Заполнить!$H$21</f>
        <v>0</v>
      </c>
      <c r="L610" s="237"/>
      <c r="M610" s="237"/>
      <c r="N610" s="6"/>
      <c r="O610" s="6"/>
      <c r="P610" s="6"/>
    </row>
    <row r="611" spans="1:16" ht="12.75" customHeight="1" hidden="1">
      <c r="A611" s="164"/>
      <c r="B611" s="164"/>
      <c r="C611" s="235" t="s">
        <v>7</v>
      </c>
      <c r="D611" s="235"/>
      <c r="E611" s="235"/>
      <c r="F611" s="235"/>
      <c r="G611" s="235"/>
      <c r="H611" s="169"/>
      <c r="I611" s="168" t="s">
        <v>8</v>
      </c>
      <c r="J611" s="169"/>
      <c r="K611" s="235" t="s">
        <v>48</v>
      </c>
      <c r="L611" s="235"/>
      <c r="M611" s="235"/>
      <c r="N611" s="6"/>
      <c r="O611" s="6"/>
      <c r="P611" s="6"/>
    </row>
    <row r="612" spans="1:16" ht="12.75" customHeight="1" hidden="1">
      <c r="A612" s="164"/>
      <c r="B612" s="164"/>
      <c r="C612" s="236">
        <f>Заполнить!$B$22</f>
        <v>0</v>
      </c>
      <c r="D612" s="236"/>
      <c r="E612" s="236"/>
      <c r="F612" s="236"/>
      <c r="G612" s="236"/>
      <c r="H612" s="166"/>
      <c r="I612" s="167"/>
      <c r="J612" s="166"/>
      <c r="K612" s="237">
        <f>Заполнить!$H$22</f>
        <v>0</v>
      </c>
      <c r="L612" s="237"/>
      <c r="M612" s="237"/>
      <c r="N612" s="6"/>
      <c r="O612" s="6"/>
      <c r="P612" s="6"/>
    </row>
    <row r="613" spans="1:16" ht="12.75" customHeight="1" hidden="1">
      <c r="A613" s="164"/>
      <c r="B613" s="164"/>
      <c r="C613" s="235" t="s">
        <v>7</v>
      </c>
      <c r="D613" s="235"/>
      <c r="E613" s="235"/>
      <c r="F613" s="235"/>
      <c r="G613" s="235"/>
      <c r="H613" s="169"/>
      <c r="I613" s="168" t="s">
        <v>8</v>
      </c>
      <c r="J613" s="169"/>
      <c r="K613" s="235" t="s">
        <v>48</v>
      </c>
      <c r="L613" s="235"/>
      <c r="M613" s="235"/>
      <c r="N613" s="6"/>
      <c r="O613" s="6"/>
      <c r="P613" s="6"/>
    </row>
    <row r="614" spans="1:16" ht="12.75" customHeight="1" hidden="1">
      <c r="A614" s="164"/>
      <c r="B614" s="164"/>
      <c r="C614" s="236">
        <f>Заполнить!$B$23</f>
        <v>0</v>
      </c>
      <c r="D614" s="236"/>
      <c r="E614" s="236"/>
      <c r="F614" s="236"/>
      <c r="G614" s="236"/>
      <c r="H614" s="166"/>
      <c r="I614" s="167"/>
      <c r="J614" s="166"/>
      <c r="K614" s="237">
        <f>Заполнить!$H$23</f>
        <v>0</v>
      </c>
      <c r="L614" s="237"/>
      <c r="M614" s="237"/>
      <c r="N614" s="6"/>
      <c r="O614" s="6"/>
      <c r="P614" s="6"/>
    </row>
    <row r="615" spans="1:16" ht="12.75" customHeight="1" hidden="1">
      <c r="A615" s="164"/>
      <c r="B615" s="164"/>
      <c r="C615" s="235" t="s">
        <v>7</v>
      </c>
      <c r="D615" s="235"/>
      <c r="E615" s="235"/>
      <c r="F615" s="235"/>
      <c r="G615" s="235"/>
      <c r="H615" s="169"/>
      <c r="I615" s="168" t="s">
        <v>8</v>
      </c>
      <c r="J615" s="169"/>
      <c r="K615" s="235" t="s">
        <v>48</v>
      </c>
      <c r="L615" s="235"/>
      <c r="M615" s="235"/>
      <c r="N615" s="6"/>
      <c r="O615" s="6"/>
      <c r="P615" s="6"/>
    </row>
    <row r="616" spans="1:16" ht="12.75" customHeight="1" hidden="1">
      <c r="A616" s="164"/>
      <c r="B616" s="164"/>
      <c r="C616" s="236">
        <f>Заполнить!$B$24</f>
        <v>0</v>
      </c>
      <c r="D616" s="236"/>
      <c r="E616" s="236"/>
      <c r="F616" s="236"/>
      <c r="G616" s="236"/>
      <c r="H616" s="166"/>
      <c r="I616" s="167"/>
      <c r="J616" s="166"/>
      <c r="K616" s="237">
        <f>Заполнить!$H$24</f>
        <v>0</v>
      </c>
      <c r="L616" s="237"/>
      <c r="M616" s="237"/>
      <c r="N616" s="6"/>
      <c r="O616" s="6"/>
      <c r="P616" s="6"/>
    </row>
    <row r="617" spans="1:16" ht="12.75" customHeight="1" hidden="1">
      <c r="A617" s="164"/>
      <c r="B617" s="164"/>
      <c r="C617" s="235" t="s">
        <v>7</v>
      </c>
      <c r="D617" s="235"/>
      <c r="E617" s="235"/>
      <c r="F617" s="235"/>
      <c r="G617" s="235"/>
      <c r="H617" s="169"/>
      <c r="I617" s="168" t="s">
        <v>8</v>
      </c>
      <c r="J617" s="169"/>
      <c r="K617" s="235" t="s">
        <v>48</v>
      </c>
      <c r="L617" s="235"/>
      <c r="M617" s="235"/>
      <c r="N617" s="6"/>
      <c r="O617" s="6"/>
      <c r="P617" s="6"/>
    </row>
    <row r="618" spans="1:16" ht="12.75" customHeight="1" hidden="1">
      <c r="A618" s="164"/>
      <c r="B618" s="164"/>
      <c r="C618" s="236">
        <f>Заполнить!$B$25</f>
        <v>0</v>
      </c>
      <c r="D618" s="236"/>
      <c r="E618" s="236"/>
      <c r="F618" s="236"/>
      <c r="G618" s="236"/>
      <c r="H618" s="166"/>
      <c r="I618" s="167"/>
      <c r="J618" s="166"/>
      <c r="K618" s="237">
        <f>Заполнить!$H$25</f>
        <v>0</v>
      </c>
      <c r="L618" s="237"/>
      <c r="M618" s="237"/>
      <c r="N618" s="6"/>
      <c r="O618" s="6"/>
      <c r="P618" s="6"/>
    </row>
    <row r="619" spans="1:16" ht="12.75" customHeight="1" hidden="1">
      <c r="A619" s="164"/>
      <c r="B619" s="164"/>
      <c r="C619" s="235" t="s">
        <v>7</v>
      </c>
      <c r="D619" s="235"/>
      <c r="E619" s="235"/>
      <c r="F619" s="235"/>
      <c r="G619" s="235"/>
      <c r="H619" s="169"/>
      <c r="I619" s="168" t="s">
        <v>8</v>
      </c>
      <c r="J619" s="169"/>
      <c r="K619" s="235" t="s">
        <v>48</v>
      </c>
      <c r="L619" s="235"/>
      <c r="M619" s="235"/>
      <c r="N619" s="6"/>
      <c r="O619" s="6"/>
      <c r="P619" s="6"/>
    </row>
    <row r="620" spans="1:16" ht="12.75" customHeight="1" hidden="1">
      <c r="A620" s="164"/>
      <c r="B620" s="164"/>
      <c r="C620" s="236">
        <f>Заполнить!$B$26</f>
        <v>0</v>
      </c>
      <c r="D620" s="236"/>
      <c r="E620" s="236"/>
      <c r="F620" s="236"/>
      <c r="G620" s="236"/>
      <c r="H620" s="166"/>
      <c r="I620" s="167"/>
      <c r="J620" s="166"/>
      <c r="K620" s="237">
        <f>Заполнить!$H$26</f>
        <v>0</v>
      </c>
      <c r="L620" s="237"/>
      <c r="M620" s="237"/>
      <c r="N620" s="6"/>
      <c r="O620" s="6"/>
      <c r="P620" s="6"/>
    </row>
    <row r="621" spans="1:13" ht="12.75" hidden="1">
      <c r="A621" s="161"/>
      <c r="B621" s="161"/>
      <c r="C621" s="235" t="s">
        <v>7</v>
      </c>
      <c r="D621" s="235"/>
      <c r="E621" s="235"/>
      <c r="F621" s="235"/>
      <c r="G621" s="235"/>
      <c r="H621" s="169"/>
      <c r="I621" s="168" t="s">
        <v>8</v>
      </c>
      <c r="J621" s="169"/>
      <c r="K621" s="235" t="s">
        <v>48</v>
      </c>
      <c r="L621" s="235"/>
      <c r="M621" s="235"/>
    </row>
    <row r="622" spans="1:16" ht="15.75" customHeight="1">
      <c r="A622" s="230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</row>
    <row r="623" spans="1:16" ht="15.75" customHeight="1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</row>
    <row r="624" ht="30.75" customHeight="1">
      <c r="A624" s="17" t="s">
        <v>6</v>
      </c>
    </row>
    <row r="625" spans="1:12" ht="12.75">
      <c r="A625" s="2" t="str">
        <f>Заполнить!B6</f>
        <v>«27» серпня 2020 р.</v>
      </c>
      <c r="C625" s="251">
        <f>C23</f>
        <v>0</v>
      </c>
      <c r="D625" s="251"/>
      <c r="E625" s="251"/>
      <c r="F625" s="251"/>
      <c r="H625" s="25"/>
      <c r="J625" s="251">
        <f>I23</f>
        <v>0</v>
      </c>
      <c r="K625" s="251"/>
      <c r="L625" s="251"/>
    </row>
    <row r="626" spans="1:12" ht="12.75">
      <c r="A626" s="3"/>
      <c r="C626" s="239" t="s">
        <v>143</v>
      </c>
      <c r="D626" s="239"/>
      <c r="E626" s="239"/>
      <c r="F626" s="239"/>
      <c r="H626" s="95" t="s">
        <v>142</v>
      </c>
      <c r="J626" s="239" t="s">
        <v>48</v>
      </c>
      <c r="K626" s="239"/>
      <c r="L626" s="239"/>
    </row>
    <row r="627" spans="1:12" ht="15.75">
      <c r="A627" s="6" t="s">
        <v>270</v>
      </c>
      <c r="D627" s="251"/>
      <c r="E627" s="251"/>
      <c r="F627" s="251"/>
      <c r="H627" s="96"/>
      <c r="J627" s="250"/>
      <c r="K627" s="250"/>
      <c r="L627" s="250"/>
    </row>
    <row r="628" spans="4:12" ht="12.75">
      <c r="D628" s="249" t="s">
        <v>7</v>
      </c>
      <c r="E628" s="249"/>
      <c r="F628" s="249"/>
      <c r="H628" s="95" t="s">
        <v>8</v>
      </c>
      <c r="J628" s="239" t="s">
        <v>48</v>
      </c>
      <c r="K628" s="239"/>
      <c r="L628" s="239"/>
    </row>
    <row r="629" ht="15.75">
      <c r="A629" s="6" t="s">
        <v>37</v>
      </c>
    </row>
    <row r="630" spans="1:12" ht="12.75">
      <c r="A630" s="2" t="str">
        <f>Заполнить!B6</f>
        <v>«27» серпня 2020 р.</v>
      </c>
      <c r="C630" s="250"/>
      <c r="D630" s="250"/>
      <c r="E630" s="250"/>
      <c r="F630" s="250"/>
      <c r="H630" s="25"/>
      <c r="J630" s="252"/>
      <c r="K630" s="252"/>
      <c r="L630" s="252"/>
    </row>
    <row r="631" spans="1:12" ht="12.75">
      <c r="A631" s="3" t="s">
        <v>38</v>
      </c>
      <c r="C631" s="249" t="s">
        <v>7</v>
      </c>
      <c r="D631" s="249"/>
      <c r="E631" s="249"/>
      <c r="F631" s="249"/>
      <c r="H631" s="95" t="s">
        <v>8</v>
      </c>
      <c r="J631" s="253" t="s">
        <v>48</v>
      </c>
      <c r="K631" s="253"/>
      <c r="L631" s="253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16:G616"/>
    <mergeCell ref="K616:M616"/>
    <mergeCell ref="C617:G617"/>
    <mergeCell ref="K617:M617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K608:M608"/>
    <mergeCell ref="C609:G609"/>
    <mergeCell ref="K609:M609"/>
    <mergeCell ref="C604:G604"/>
    <mergeCell ref="K604:M604"/>
    <mergeCell ref="C605:G605"/>
    <mergeCell ref="K605:M605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K599:M599"/>
    <mergeCell ref="C600:G600"/>
    <mergeCell ref="K600:M600"/>
    <mergeCell ref="C597:G597"/>
    <mergeCell ref="K597:M597"/>
    <mergeCell ref="C613:G613"/>
    <mergeCell ref="K613:M613"/>
    <mergeCell ref="C607:G607"/>
    <mergeCell ref="K607:M607"/>
    <mergeCell ref="C608:G608"/>
    <mergeCell ref="A13:P13"/>
    <mergeCell ref="A14:P14"/>
    <mergeCell ref="K594:M594"/>
    <mergeCell ref="C606:G606"/>
    <mergeCell ref="K606:M606"/>
    <mergeCell ref="C601:G601"/>
    <mergeCell ref="K601:M601"/>
    <mergeCell ref="C602:G602"/>
    <mergeCell ref="K602:M602"/>
    <mergeCell ref="C603:G603"/>
    <mergeCell ref="C23:E23"/>
    <mergeCell ref="I23:K23"/>
    <mergeCell ref="A30:P31"/>
    <mergeCell ref="A4:D4"/>
    <mergeCell ref="A5:D5"/>
    <mergeCell ref="A7:P7"/>
    <mergeCell ref="A8:P8"/>
    <mergeCell ref="A9:P9"/>
    <mergeCell ref="A11:P11"/>
    <mergeCell ref="A12:P12"/>
    <mergeCell ref="G36:G40"/>
    <mergeCell ref="H36:I38"/>
    <mergeCell ref="J36:J40"/>
    <mergeCell ref="K36:O38"/>
    <mergeCell ref="A15:P15"/>
    <mergeCell ref="B16:D16"/>
    <mergeCell ref="A17:D17"/>
    <mergeCell ref="A19:P19"/>
    <mergeCell ref="A20:P21"/>
    <mergeCell ref="A23:B23"/>
    <mergeCell ref="L39:L40"/>
    <mergeCell ref="M39:M40"/>
    <mergeCell ref="N39:N40"/>
    <mergeCell ref="O39:O40"/>
    <mergeCell ref="Q39:Q40"/>
    <mergeCell ref="A35:C35"/>
    <mergeCell ref="A36:A40"/>
    <mergeCell ref="B36:B40"/>
    <mergeCell ref="C36:C40"/>
    <mergeCell ref="D36:F37"/>
    <mergeCell ref="J51:J55"/>
    <mergeCell ref="K51:O53"/>
    <mergeCell ref="P36:P40"/>
    <mergeCell ref="Q36:Q37"/>
    <mergeCell ref="D38:D40"/>
    <mergeCell ref="E38:E40"/>
    <mergeCell ref="F38:F40"/>
    <mergeCell ref="H39:H40"/>
    <mergeCell ref="I39:I40"/>
    <mergeCell ref="K39:K40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H51:I53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78:M479"/>
    <mergeCell ref="N478:N479"/>
    <mergeCell ref="O478:O479"/>
    <mergeCell ref="A472:G472"/>
    <mergeCell ref="A475:A479"/>
    <mergeCell ref="B475:B479"/>
    <mergeCell ref="C475:C479"/>
    <mergeCell ref="D475:F476"/>
    <mergeCell ref="G475:G479"/>
    <mergeCell ref="H475:I477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531:M532"/>
    <mergeCell ref="N531:N532"/>
    <mergeCell ref="O531:O532"/>
    <mergeCell ref="A525:G525"/>
    <mergeCell ref="A528:A532"/>
    <mergeCell ref="B528:B532"/>
    <mergeCell ref="C528:C532"/>
    <mergeCell ref="D528:F529"/>
    <mergeCell ref="G528:G532"/>
    <mergeCell ref="H528:I530"/>
    <mergeCell ref="K593:M593"/>
    <mergeCell ref="C594:G594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D627:F627"/>
    <mergeCell ref="J627:L627"/>
    <mergeCell ref="C595:G595"/>
    <mergeCell ref="K595:M595"/>
    <mergeCell ref="C596:G596"/>
    <mergeCell ref="K596:M596"/>
    <mergeCell ref="K603:M603"/>
    <mergeCell ref="C598:G598"/>
    <mergeCell ref="K598:M598"/>
    <mergeCell ref="C599:G599"/>
    <mergeCell ref="A577:G577"/>
    <mergeCell ref="A578:G578"/>
    <mergeCell ref="A622:P623"/>
    <mergeCell ref="C625:F625"/>
    <mergeCell ref="J625:L625"/>
    <mergeCell ref="C626:F626"/>
    <mergeCell ref="J626:L626"/>
    <mergeCell ref="C592:G592"/>
    <mergeCell ref="K592:M592"/>
    <mergeCell ref="C593:G593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ki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1"/>
  <sheetViews>
    <sheetView view="pageBreakPreview" zoomScale="60" zoomScalePageLayoutView="0" workbookViewId="0" topLeftCell="A22">
      <selection activeCell="C60" sqref="C60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45.625" style="1" customWidth="1"/>
    <col min="4" max="4" width="17.125" style="1" customWidth="1"/>
    <col min="5" max="5" width="9.125" style="1" customWidth="1"/>
    <col min="6" max="6" width="5.875" style="1" customWidth="1"/>
    <col min="7" max="7" width="9.125" style="1" customWidth="1"/>
    <col min="8" max="8" width="11.625" style="1" customWidth="1"/>
    <col min="9" max="9" width="5.375" style="1" customWidth="1"/>
    <col min="10" max="10" width="9.125" style="1" customWidth="1"/>
    <col min="11" max="11" width="12.25390625" style="1" customWidth="1"/>
    <col min="12" max="16384" width="9.125" style="1" customWidth="1"/>
  </cols>
  <sheetData>
    <row r="1" ht="12.75">
      <c r="I1" s="39"/>
    </row>
    <row r="2" ht="12.75">
      <c r="I2" s="52" t="s">
        <v>45</v>
      </c>
    </row>
    <row r="3" spans="1:9" ht="12.75">
      <c r="A3" s="254" t="str">
        <f>Заполнить!$B$3</f>
        <v>Сектор освіти, культури, молоді та спорту Баришівської районної державної адміністрації</v>
      </c>
      <c r="B3" s="254"/>
      <c r="C3" s="254"/>
      <c r="D3" s="254"/>
      <c r="E3" s="254"/>
      <c r="I3" s="52" t="s">
        <v>46</v>
      </c>
    </row>
    <row r="4" spans="1:9" ht="12.75">
      <c r="A4" s="249" t="s">
        <v>47</v>
      </c>
      <c r="B4" s="249"/>
      <c r="C4" s="249"/>
      <c r="D4" s="249"/>
      <c r="E4" s="249"/>
      <c r="I4" s="2" t="s">
        <v>98</v>
      </c>
    </row>
    <row r="5" ht="12.75"/>
    <row r="6" ht="12.75"/>
    <row r="7" spans="1:13" ht="12.75" customHeight="1">
      <c r="A7" s="245" t="s">
        <v>62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3" ht="12.75" customHeight="1">
      <c r="A8" s="245" t="s">
        <v>63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</row>
    <row r="9" spans="1:13" ht="12.75" customHeight="1">
      <c r="A9" s="277" t="str">
        <f>Заполнить!$B$6</f>
        <v>«27» серпня 2020 р.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</row>
    <row r="10" spans="1:13" ht="12.75">
      <c r="A10" s="249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2" spans="1:13" ht="15.75">
      <c r="A12" s="230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«27» серпня 2020 р. рішення  Баришівської районної ради №1063-57-07  виконано знімання фактичних залишків запасів, які обліковуються на субрахунку(ах)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1:13" ht="34.5" customHeight="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3" s="64" customFormat="1" ht="12.75" customHeight="1">
      <c r="A14" s="249" t="s">
        <v>65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</row>
    <row r="15" spans="1:13" s="64" customFormat="1" ht="15.75">
      <c r="A15" s="6" t="s">
        <v>429</v>
      </c>
      <c r="B15" s="6"/>
      <c r="C15" s="278" t="s">
        <v>544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</row>
    <row r="16" spans="1:13" s="64" customFormat="1" ht="11.25">
      <c r="A16" s="105"/>
      <c r="B16" s="95"/>
      <c r="C16" s="268" t="s">
        <v>466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4" ht="15.75">
      <c r="A17" s="255" t="str">
        <f>CONCATENATE("станом на ",Заполнить!$B$7)</f>
        <v>станом на «27»серпня 2020 р.</v>
      </c>
      <c r="B17" s="255"/>
      <c r="C17" s="255"/>
      <c r="D17" s="255"/>
    </row>
    <row r="19" spans="1:13" ht="15.75">
      <c r="A19" s="243" t="s">
        <v>4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1:13" ht="12.75" customHeight="1">
      <c r="A20" s="260" t="s">
        <v>69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</row>
    <row r="21" spans="1:13" ht="21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3" ht="12.75">
      <c r="A23" s="30" t="s">
        <v>6</v>
      </c>
      <c r="B23" s="30"/>
      <c r="C23" s="38"/>
      <c r="D23" s="252" t="s">
        <v>223</v>
      </c>
      <c r="E23" s="252"/>
      <c r="F23" s="252"/>
      <c r="G23" s="252"/>
      <c r="H23" s="26"/>
      <c r="I23" s="73"/>
      <c r="J23" s="26"/>
      <c r="K23" s="267" t="s">
        <v>537</v>
      </c>
      <c r="L23" s="267"/>
      <c r="M23" s="267"/>
    </row>
    <row r="24" spans="1:13" ht="12.75">
      <c r="A24" s="27"/>
      <c r="B24" s="27"/>
      <c r="C24" s="28"/>
      <c r="D24" s="269" t="s">
        <v>7</v>
      </c>
      <c r="E24" s="269"/>
      <c r="F24" s="269"/>
      <c r="G24" s="269"/>
      <c r="I24" s="28" t="s">
        <v>8</v>
      </c>
      <c r="J24" s="27"/>
      <c r="K24" s="268" t="s">
        <v>48</v>
      </c>
      <c r="L24" s="268"/>
      <c r="M24" s="268"/>
    </row>
    <row r="25" spans="2:11" ht="12.75">
      <c r="B25" s="26"/>
      <c r="D25" s="26"/>
      <c r="E25" s="26"/>
      <c r="F25" s="26"/>
      <c r="G25" s="26"/>
      <c r="H25" s="26"/>
      <c r="I25" s="26"/>
      <c r="J25" s="26"/>
      <c r="K25" s="26"/>
    </row>
    <row r="26" spans="1:11" ht="15.75">
      <c r="A26" s="4" t="s">
        <v>49</v>
      </c>
      <c r="B26" s="26"/>
      <c r="C26" s="29" t="str">
        <f>CONCATENATE("розпочата ",Заполнить!$B$8)</f>
        <v>розпочата «27» серпня 2020 р.</v>
      </c>
      <c r="D26" s="26"/>
      <c r="E26" s="26"/>
      <c r="F26" s="26"/>
      <c r="G26" s="26"/>
      <c r="H26" s="26"/>
      <c r="I26" s="26"/>
      <c r="J26" s="26"/>
      <c r="K26" s="26"/>
    </row>
    <row r="27" spans="1:11" ht="15.75">
      <c r="A27" s="26"/>
      <c r="B27" s="26"/>
      <c r="C27" s="4" t="str">
        <f>CONCATENATE("закінчена ",Заполнить!$B$9)</f>
        <v>закінчена «27»  серпня 2020 р.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ht="12.75">
      <c r="A29" s="25"/>
    </row>
    <row r="30" ht="12.75">
      <c r="A30" s="15" t="s">
        <v>61</v>
      </c>
    </row>
    <row r="31" ht="12.75">
      <c r="A31" s="1" t="s">
        <v>44</v>
      </c>
    </row>
    <row r="32" spans="1:13" ht="32.25" customHeight="1">
      <c r="A32" s="270" t="s">
        <v>59</v>
      </c>
      <c r="B32" s="270" t="s">
        <v>60</v>
      </c>
      <c r="C32" s="270" t="s">
        <v>50</v>
      </c>
      <c r="D32" s="270"/>
      <c r="E32" s="228" t="s">
        <v>51</v>
      </c>
      <c r="F32" s="270" t="s">
        <v>12</v>
      </c>
      <c r="G32" s="270"/>
      <c r="H32" s="270"/>
      <c r="I32" s="270" t="s">
        <v>68</v>
      </c>
      <c r="J32" s="270"/>
      <c r="K32" s="270"/>
      <c r="L32" s="270" t="s">
        <v>52</v>
      </c>
      <c r="M32" s="270"/>
    </row>
    <row r="33" spans="1:13" ht="38.25">
      <c r="A33" s="270"/>
      <c r="B33" s="270"/>
      <c r="C33" s="35" t="s">
        <v>53</v>
      </c>
      <c r="D33" s="10" t="s">
        <v>66</v>
      </c>
      <c r="E33" s="228"/>
      <c r="F33" s="35" t="s">
        <v>54</v>
      </c>
      <c r="G33" s="35" t="s">
        <v>55</v>
      </c>
      <c r="H33" s="35" t="s">
        <v>56</v>
      </c>
      <c r="I33" s="35" t="s">
        <v>54</v>
      </c>
      <c r="J33" s="35" t="s">
        <v>57</v>
      </c>
      <c r="K33" s="35" t="s">
        <v>56</v>
      </c>
      <c r="L33" s="270"/>
      <c r="M33" s="270"/>
    </row>
    <row r="34" spans="1:13" ht="12.75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40">
        <v>6</v>
      </c>
      <c r="G34" s="36">
        <v>7</v>
      </c>
      <c r="H34" s="36">
        <v>8</v>
      </c>
      <c r="I34" s="36">
        <v>9</v>
      </c>
      <c r="J34" s="36">
        <v>10</v>
      </c>
      <c r="K34" s="36">
        <v>11</v>
      </c>
      <c r="L34" s="282">
        <v>12</v>
      </c>
      <c r="M34" s="282"/>
    </row>
    <row r="35" spans="1:13" ht="12.75">
      <c r="A35" s="10">
        <v>1</v>
      </c>
      <c r="B35" s="10"/>
      <c r="C35" s="196"/>
      <c r="D35" s="10"/>
      <c r="E35" s="10"/>
      <c r="F35" s="131"/>
      <c r="G35" s="127"/>
      <c r="H35" s="127"/>
      <c r="I35" s="10"/>
      <c r="J35" s="127"/>
      <c r="K35" s="127"/>
      <c r="L35" s="258"/>
      <c r="M35" s="259"/>
    </row>
    <row r="36" spans="1:13" ht="12.75">
      <c r="A36" s="10">
        <v>2</v>
      </c>
      <c r="B36" s="10"/>
      <c r="C36" s="196"/>
      <c r="D36" s="10"/>
      <c r="E36" s="10"/>
      <c r="F36" s="131"/>
      <c r="G36" s="127"/>
      <c r="H36" s="127"/>
      <c r="I36" s="10"/>
      <c r="J36" s="127"/>
      <c r="K36" s="127"/>
      <c r="L36" s="258"/>
      <c r="M36" s="259"/>
    </row>
    <row r="37" spans="1:13" ht="12.75">
      <c r="A37" s="10">
        <v>3</v>
      </c>
      <c r="B37" s="10"/>
      <c r="C37" s="196"/>
      <c r="D37" s="10"/>
      <c r="E37" s="10"/>
      <c r="F37" s="131"/>
      <c r="G37" s="127"/>
      <c r="H37" s="127"/>
      <c r="I37" s="10"/>
      <c r="J37" s="127"/>
      <c r="K37" s="127"/>
      <c r="L37" s="258"/>
      <c r="M37" s="259"/>
    </row>
    <row r="38" spans="1:13" ht="12.75">
      <c r="A38" s="10">
        <v>4</v>
      </c>
      <c r="B38" s="10"/>
      <c r="C38" s="196"/>
      <c r="D38" s="10"/>
      <c r="E38" s="10"/>
      <c r="F38" s="131"/>
      <c r="G38" s="127"/>
      <c r="H38" s="127"/>
      <c r="I38" s="10"/>
      <c r="J38" s="127"/>
      <c r="K38" s="127"/>
      <c r="L38" s="258"/>
      <c r="M38" s="259"/>
    </row>
    <row r="39" spans="1:13" ht="12.75">
      <c r="A39" s="10">
        <v>5</v>
      </c>
      <c r="B39" s="10"/>
      <c r="C39" s="196"/>
      <c r="D39" s="10"/>
      <c r="E39" s="10"/>
      <c r="F39" s="131"/>
      <c r="G39" s="127"/>
      <c r="H39" s="127"/>
      <c r="I39" s="10"/>
      <c r="J39" s="127"/>
      <c r="K39" s="127"/>
      <c r="L39" s="258"/>
      <c r="M39" s="259"/>
    </row>
    <row r="40" spans="1:13" ht="12.75">
      <c r="A40" s="10">
        <v>6</v>
      </c>
      <c r="B40" s="10"/>
      <c r="C40" s="196"/>
      <c r="D40" s="10"/>
      <c r="E40" s="10"/>
      <c r="F40" s="131"/>
      <c r="G40" s="127"/>
      <c r="H40" s="127"/>
      <c r="I40" s="10"/>
      <c r="J40" s="127"/>
      <c r="K40" s="127"/>
      <c r="L40" s="258"/>
      <c r="M40" s="259"/>
    </row>
    <row r="41" spans="1:13" ht="12.75">
      <c r="A41" s="10">
        <v>7</v>
      </c>
      <c r="B41" s="10"/>
      <c r="C41" s="196"/>
      <c r="D41" s="10"/>
      <c r="E41" s="10"/>
      <c r="F41" s="131"/>
      <c r="G41" s="127"/>
      <c r="H41" s="127"/>
      <c r="I41" s="10"/>
      <c r="J41" s="127"/>
      <c r="K41" s="127"/>
      <c r="L41" s="258"/>
      <c r="M41" s="259"/>
    </row>
    <row r="42" spans="1:13" ht="12.75">
      <c r="A42" s="10">
        <v>8</v>
      </c>
      <c r="B42" s="10"/>
      <c r="C42" s="196"/>
      <c r="D42" s="10"/>
      <c r="E42" s="10"/>
      <c r="F42" s="131"/>
      <c r="G42" s="127"/>
      <c r="H42" s="127"/>
      <c r="I42" s="10"/>
      <c r="J42" s="127"/>
      <c r="K42" s="127"/>
      <c r="L42" s="258"/>
      <c r="M42" s="259"/>
    </row>
    <row r="43" spans="1:13" ht="12.75">
      <c r="A43" s="10">
        <v>9</v>
      </c>
      <c r="B43" s="10"/>
      <c r="C43" s="196"/>
      <c r="D43" s="10"/>
      <c r="E43" s="10"/>
      <c r="F43" s="131"/>
      <c r="G43" s="127"/>
      <c r="H43" s="127"/>
      <c r="I43" s="10"/>
      <c r="J43" s="127"/>
      <c r="K43" s="127"/>
      <c r="L43" s="258"/>
      <c r="M43" s="259"/>
    </row>
    <row r="44" spans="1:13" ht="12.75">
      <c r="A44" s="10">
        <v>10</v>
      </c>
      <c r="B44" s="10"/>
      <c r="C44" s="196"/>
      <c r="D44" s="10"/>
      <c r="E44" s="10"/>
      <c r="F44" s="131"/>
      <c r="G44" s="127"/>
      <c r="H44" s="127"/>
      <c r="I44" s="10"/>
      <c r="J44" s="127"/>
      <c r="K44" s="127"/>
      <c r="L44" s="258"/>
      <c r="M44" s="259"/>
    </row>
    <row r="45" spans="1:13" ht="12.75">
      <c r="A45" s="10">
        <v>11</v>
      </c>
      <c r="B45" s="10"/>
      <c r="C45" s="196"/>
      <c r="D45" s="10"/>
      <c r="E45" s="10"/>
      <c r="F45" s="131"/>
      <c r="G45" s="127"/>
      <c r="H45" s="127"/>
      <c r="I45" s="10"/>
      <c r="J45" s="127"/>
      <c r="K45" s="127"/>
      <c r="L45" s="258"/>
      <c r="M45" s="259"/>
    </row>
    <row r="46" spans="1:13" ht="12.75">
      <c r="A46" s="10">
        <v>12</v>
      </c>
      <c r="B46" s="10"/>
      <c r="C46" s="196"/>
      <c r="D46" s="10"/>
      <c r="E46" s="10"/>
      <c r="F46" s="131"/>
      <c r="G46" s="127"/>
      <c r="H46" s="127"/>
      <c r="I46" s="10"/>
      <c r="J46" s="127"/>
      <c r="K46" s="127"/>
      <c r="L46" s="258"/>
      <c r="M46" s="259"/>
    </row>
    <row r="47" spans="1:13" ht="12.75">
      <c r="A47" s="10">
        <v>13</v>
      </c>
      <c r="B47" s="10"/>
      <c r="C47" s="196"/>
      <c r="D47" s="10"/>
      <c r="E47" s="10"/>
      <c r="F47" s="131"/>
      <c r="G47" s="127"/>
      <c r="H47" s="127"/>
      <c r="I47" s="10"/>
      <c r="J47" s="127"/>
      <c r="K47" s="127"/>
      <c r="L47" s="258"/>
      <c r="M47" s="259"/>
    </row>
    <row r="48" spans="1:13" ht="12.75">
      <c r="A48" s="10">
        <v>14</v>
      </c>
      <c r="B48" s="10"/>
      <c r="C48" s="196"/>
      <c r="D48" s="10"/>
      <c r="E48" s="10"/>
      <c r="F48" s="131"/>
      <c r="G48" s="127"/>
      <c r="H48" s="127"/>
      <c r="I48" s="10"/>
      <c r="J48" s="127"/>
      <c r="K48" s="127"/>
      <c r="L48" s="258"/>
      <c r="M48" s="259"/>
    </row>
    <row r="49" spans="1:13" ht="12.75">
      <c r="A49" s="10">
        <v>15</v>
      </c>
      <c r="B49" s="10"/>
      <c r="C49" s="196"/>
      <c r="D49" s="10"/>
      <c r="E49" s="10"/>
      <c r="F49" s="131"/>
      <c r="G49" s="127"/>
      <c r="H49" s="127"/>
      <c r="I49" s="10"/>
      <c r="J49" s="127"/>
      <c r="K49" s="127"/>
      <c r="L49" s="258"/>
      <c r="M49" s="259"/>
    </row>
    <row r="50" spans="1:13" ht="12.75">
      <c r="A50" s="10">
        <v>16</v>
      </c>
      <c r="B50" s="10"/>
      <c r="C50" s="196"/>
      <c r="D50" s="10"/>
      <c r="E50" s="10"/>
      <c r="F50" s="131"/>
      <c r="G50" s="127"/>
      <c r="H50" s="127"/>
      <c r="I50" s="10"/>
      <c r="J50" s="127"/>
      <c r="K50" s="127"/>
      <c r="L50" s="258"/>
      <c r="M50" s="259"/>
    </row>
    <row r="51" spans="1:13" ht="12.75">
      <c r="A51" s="10">
        <v>17</v>
      </c>
      <c r="B51" s="10"/>
      <c r="C51" s="196"/>
      <c r="D51" s="10"/>
      <c r="E51" s="10"/>
      <c r="F51" s="131"/>
      <c r="G51" s="127"/>
      <c r="H51" s="127"/>
      <c r="I51" s="10"/>
      <c r="J51" s="127"/>
      <c r="K51" s="127"/>
      <c r="L51" s="258"/>
      <c r="M51" s="259"/>
    </row>
    <row r="52" spans="1:13" ht="12.75">
      <c r="A52" s="10">
        <v>18</v>
      </c>
      <c r="B52" s="10"/>
      <c r="C52" s="196"/>
      <c r="D52" s="10"/>
      <c r="E52" s="10"/>
      <c r="F52" s="131"/>
      <c r="G52" s="127"/>
      <c r="H52" s="127"/>
      <c r="I52" s="10"/>
      <c r="J52" s="127"/>
      <c r="K52" s="127"/>
      <c r="L52" s="258"/>
      <c r="M52" s="259"/>
    </row>
    <row r="53" spans="1:13" ht="12.75">
      <c r="A53" s="10">
        <v>19</v>
      </c>
      <c r="B53" s="10"/>
      <c r="C53" s="196"/>
      <c r="D53" s="10"/>
      <c r="E53" s="10"/>
      <c r="F53" s="131"/>
      <c r="G53" s="127"/>
      <c r="H53" s="127"/>
      <c r="I53" s="10"/>
      <c r="J53" s="127"/>
      <c r="K53" s="127"/>
      <c r="L53" s="258"/>
      <c r="M53" s="259"/>
    </row>
    <row r="54" spans="1:13" ht="12.75">
      <c r="A54" s="10">
        <v>20</v>
      </c>
      <c r="B54" s="10"/>
      <c r="C54" s="196"/>
      <c r="D54" s="10"/>
      <c r="E54" s="10"/>
      <c r="F54" s="131"/>
      <c r="G54" s="127"/>
      <c r="H54" s="127"/>
      <c r="I54" s="10"/>
      <c r="J54" s="127"/>
      <c r="K54" s="127"/>
      <c r="L54" s="258"/>
      <c r="M54" s="259"/>
    </row>
    <row r="55" spans="1:13" ht="12.75">
      <c r="A55" s="10">
        <v>21</v>
      </c>
      <c r="B55" s="10"/>
      <c r="C55" s="196"/>
      <c r="D55" s="10"/>
      <c r="E55" s="10"/>
      <c r="F55" s="131"/>
      <c r="G55" s="127"/>
      <c r="H55" s="127"/>
      <c r="I55" s="10"/>
      <c r="J55" s="127"/>
      <c r="K55" s="127"/>
      <c r="L55" s="258"/>
      <c r="M55" s="259"/>
    </row>
    <row r="56" spans="1:13" ht="12.75">
      <c r="A56" s="10">
        <v>22</v>
      </c>
      <c r="B56" s="10"/>
      <c r="C56" s="196"/>
      <c r="D56" s="10"/>
      <c r="E56" s="10"/>
      <c r="F56" s="131"/>
      <c r="G56" s="127"/>
      <c r="H56" s="127"/>
      <c r="I56" s="10"/>
      <c r="J56" s="127"/>
      <c r="K56" s="127"/>
      <c r="L56" s="258"/>
      <c r="M56" s="259"/>
    </row>
    <row r="57" spans="1:13" ht="12.75">
      <c r="A57" s="10">
        <v>23</v>
      </c>
      <c r="B57" s="10"/>
      <c r="C57" s="196"/>
      <c r="D57" s="10"/>
      <c r="E57" s="10"/>
      <c r="F57" s="131"/>
      <c r="G57" s="127"/>
      <c r="H57" s="127"/>
      <c r="I57" s="10"/>
      <c r="J57" s="127"/>
      <c r="K57" s="127"/>
      <c r="L57" s="258"/>
      <c r="M57" s="259"/>
    </row>
    <row r="58" spans="1:13" ht="12.75">
      <c r="A58" s="10">
        <v>24</v>
      </c>
      <c r="B58" s="10"/>
      <c r="C58" s="196"/>
      <c r="D58" s="10"/>
      <c r="E58" s="10"/>
      <c r="F58" s="131"/>
      <c r="G58" s="127"/>
      <c r="H58" s="127"/>
      <c r="I58" s="10"/>
      <c r="J58" s="127"/>
      <c r="K58" s="127"/>
      <c r="L58" s="258"/>
      <c r="M58" s="259"/>
    </row>
    <row r="59" spans="1:13" ht="12.75">
      <c r="A59" s="10">
        <v>25</v>
      </c>
      <c r="B59" s="10"/>
      <c r="C59" s="196"/>
      <c r="D59" s="10"/>
      <c r="E59" s="10"/>
      <c r="F59" s="131"/>
      <c r="G59" s="127"/>
      <c r="H59" s="127"/>
      <c r="I59" s="10"/>
      <c r="J59" s="127"/>
      <c r="K59" s="127"/>
      <c r="L59" s="258"/>
      <c r="M59" s="259"/>
    </row>
    <row r="60" spans="1:13" ht="12.75">
      <c r="A60" s="10">
        <v>26</v>
      </c>
      <c r="B60" s="10"/>
      <c r="C60" s="196"/>
      <c r="D60" s="10"/>
      <c r="E60" s="10"/>
      <c r="F60" s="131"/>
      <c r="G60" s="127"/>
      <c r="H60" s="127"/>
      <c r="I60" s="10"/>
      <c r="J60" s="127"/>
      <c r="K60" s="127"/>
      <c r="L60" s="258"/>
      <c r="M60" s="259"/>
    </row>
    <row r="61" spans="1:13" ht="13.5" thickBot="1">
      <c r="A61" s="10">
        <v>27</v>
      </c>
      <c r="B61" s="10"/>
      <c r="C61" s="197"/>
      <c r="D61" s="10"/>
      <c r="E61" s="10"/>
      <c r="F61" s="131"/>
      <c r="G61" s="127"/>
      <c r="H61" s="127"/>
      <c r="I61" s="10"/>
      <c r="J61" s="127"/>
      <c r="K61" s="127"/>
      <c r="L61" s="258"/>
      <c r="M61" s="259"/>
    </row>
    <row r="62" spans="1:13" ht="12.75">
      <c r="A62" s="10">
        <v>28</v>
      </c>
      <c r="B62" s="10"/>
      <c r="C62" s="189"/>
      <c r="D62" s="10"/>
      <c r="E62" s="10"/>
      <c r="F62" s="131"/>
      <c r="G62" s="127"/>
      <c r="H62" s="127"/>
      <c r="I62" s="10"/>
      <c r="J62" s="127"/>
      <c r="K62" s="127"/>
      <c r="L62" s="258"/>
      <c r="M62" s="259"/>
    </row>
    <row r="63" spans="1:13" ht="12.75">
      <c r="A63" s="10">
        <v>29</v>
      </c>
      <c r="B63" s="10"/>
      <c r="C63" s="196"/>
      <c r="D63" s="10"/>
      <c r="E63" s="10"/>
      <c r="F63" s="131"/>
      <c r="G63" s="127"/>
      <c r="H63" s="127"/>
      <c r="I63" s="10"/>
      <c r="J63" s="127"/>
      <c r="K63" s="127"/>
      <c r="L63" s="258"/>
      <c r="M63" s="259"/>
    </row>
    <row r="64" spans="1:13" ht="12.75">
      <c r="A64" s="10">
        <v>30</v>
      </c>
      <c r="B64" s="10"/>
      <c r="C64" s="196"/>
      <c r="D64" s="10"/>
      <c r="E64" s="10"/>
      <c r="F64" s="131"/>
      <c r="G64" s="127"/>
      <c r="H64" s="127"/>
      <c r="I64" s="10"/>
      <c r="J64" s="127"/>
      <c r="K64" s="127"/>
      <c r="L64" s="258"/>
      <c r="M64" s="259"/>
    </row>
    <row r="65" spans="1:13" ht="12.75">
      <c r="A65" s="10">
        <v>31</v>
      </c>
      <c r="B65" s="10"/>
      <c r="C65" s="196"/>
      <c r="D65" s="10"/>
      <c r="E65" s="10"/>
      <c r="F65" s="131"/>
      <c r="G65" s="127"/>
      <c r="H65" s="127"/>
      <c r="I65" s="10"/>
      <c r="J65" s="127"/>
      <c r="K65" s="127"/>
      <c r="L65" s="258"/>
      <c r="M65" s="259"/>
    </row>
    <row r="66" spans="1:13" ht="12.75">
      <c r="A66" s="10">
        <v>32</v>
      </c>
      <c r="B66" s="10"/>
      <c r="C66" s="191"/>
      <c r="D66" s="10"/>
      <c r="E66" s="10"/>
      <c r="F66" s="131"/>
      <c r="G66" s="127"/>
      <c r="H66" s="127"/>
      <c r="I66" s="10"/>
      <c r="J66" s="127"/>
      <c r="K66" s="127"/>
      <c r="L66" s="258"/>
      <c r="M66" s="259"/>
    </row>
    <row r="67" spans="1:13" ht="12.75">
      <c r="A67" s="10">
        <v>33</v>
      </c>
      <c r="B67" s="10"/>
      <c r="C67" s="196"/>
      <c r="D67" s="10"/>
      <c r="E67" s="10"/>
      <c r="F67" s="131"/>
      <c r="G67" s="127"/>
      <c r="H67" s="127"/>
      <c r="I67" s="10"/>
      <c r="J67" s="127"/>
      <c r="K67" s="127"/>
      <c r="L67" s="258"/>
      <c r="M67" s="259"/>
    </row>
    <row r="68" spans="1:13" ht="12.75">
      <c r="A68" s="10">
        <v>34</v>
      </c>
      <c r="B68" s="10"/>
      <c r="C68" s="196"/>
      <c r="D68" s="10"/>
      <c r="E68" s="10"/>
      <c r="F68" s="131"/>
      <c r="G68" s="127"/>
      <c r="H68" s="127"/>
      <c r="I68" s="10"/>
      <c r="J68" s="127"/>
      <c r="K68" s="127"/>
      <c r="L68" s="258"/>
      <c r="M68" s="259"/>
    </row>
    <row r="69" spans="1:13" ht="12.75">
      <c r="A69" s="10">
        <v>35</v>
      </c>
      <c r="B69" s="10"/>
      <c r="C69" s="196"/>
      <c r="D69" s="10"/>
      <c r="E69" s="10"/>
      <c r="F69" s="131"/>
      <c r="G69" s="127"/>
      <c r="H69" s="127"/>
      <c r="I69" s="10"/>
      <c r="J69" s="127"/>
      <c r="K69" s="127"/>
      <c r="L69" s="258"/>
      <c r="M69" s="259"/>
    </row>
    <row r="70" spans="1:13" ht="12.75">
      <c r="A70" s="10">
        <v>36</v>
      </c>
      <c r="B70" s="10"/>
      <c r="C70" s="196"/>
      <c r="D70" s="10"/>
      <c r="E70" s="10"/>
      <c r="F70" s="131"/>
      <c r="G70" s="127"/>
      <c r="H70" s="127"/>
      <c r="I70" s="10"/>
      <c r="J70" s="127"/>
      <c r="K70" s="127"/>
      <c r="L70" s="130"/>
      <c r="M70" s="131"/>
    </row>
    <row r="71" spans="1:13" ht="12.75">
      <c r="A71" s="10">
        <v>37</v>
      </c>
      <c r="B71" s="10"/>
      <c r="C71" s="196"/>
      <c r="D71" s="10"/>
      <c r="E71" s="10"/>
      <c r="F71" s="126"/>
      <c r="G71" s="127"/>
      <c r="H71" s="127"/>
      <c r="I71" s="128"/>
      <c r="J71" s="127"/>
      <c r="K71" s="127"/>
      <c r="L71" s="228"/>
      <c r="M71" s="228"/>
    </row>
    <row r="72" spans="1:13" ht="12.75">
      <c r="A72" s="10">
        <v>38</v>
      </c>
      <c r="B72" s="10"/>
      <c r="C72" s="196"/>
      <c r="D72" s="10"/>
      <c r="E72" s="10"/>
      <c r="F72" s="126"/>
      <c r="G72" s="127"/>
      <c r="H72" s="127"/>
      <c r="I72" s="128"/>
      <c r="J72" s="127"/>
      <c r="K72" s="127"/>
      <c r="L72" s="258"/>
      <c r="M72" s="283"/>
    </row>
    <row r="73" spans="1:13" ht="12.75">
      <c r="A73" s="10">
        <v>39</v>
      </c>
      <c r="B73" s="10"/>
      <c r="C73" s="189"/>
      <c r="D73" s="10"/>
      <c r="E73" s="10"/>
      <c r="F73" s="126"/>
      <c r="G73" s="127"/>
      <c r="H73" s="127"/>
      <c r="I73" s="128"/>
      <c r="J73" s="127"/>
      <c r="K73" s="127"/>
      <c r="L73" s="258"/>
      <c r="M73" s="283"/>
    </row>
    <row r="74" spans="1:13" ht="12.75">
      <c r="A74" s="10">
        <v>40</v>
      </c>
      <c r="B74" s="10"/>
      <c r="C74" s="196"/>
      <c r="D74" s="10"/>
      <c r="E74" s="10"/>
      <c r="F74" s="126"/>
      <c r="G74" s="127"/>
      <c r="H74" s="127"/>
      <c r="I74" s="128"/>
      <c r="J74" s="127"/>
      <c r="K74" s="127"/>
      <c r="L74" s="258"/>
      <c r="M74" s="283"/>
    </row>
    <row r="75" spans="1:13" ht="12.75">
      <c r="A75" s="10">
        <v>41</v>
      </c>
      <c r="B75" s="10"/>
      <c r="C75" s="196"/>
      <c r="D75" s="10"/>
      <c r="E75" s="10"/>
      <c r="F75" s="126"/>
      <c r="G75" s="127"/>
      <c r="H75" s="127"/>
      <c r="I75" s="128"/>
      <c r="J75" s="127"/>
      <c r="K75" s="127"/>
      <c r="L75" s="130"/>
      <c r="M75" s="198"/>
    </row>
    <row r="76" spans="1:13" ht="12.75">
      <c r="A76" s="10">
        <v>42</v>
      </c>
      <c r="B76" s="10"/>
      <c r="C76" s="190"/>
      <c r="D76" s="10"/>
      <c r="E76" s="10"/>
      <c r="F76" s="126"/>
      <c r="G76" s="127"/>
      <c r="H76" s="127"/>
      <c r="I76" s="128"/>
      <c r="J76" s="127"/>
      <c r="K76" s="127"/>
      <c r="L76" s="130"/>
      <c r="M76" s="198"/>
    </row>
    <row r="77" spans="1:13" ht="12.75">
      <c r="A77" s="10">
        <v>43</v>
      </c>
      <c r="B77" s="10"/>
      <c r="C77" s="190"/>
      <c r="D77" s="10"/>
      <c r="E77" s="10"/>
      <c r="F77" s="126"/>
      <c r="G77" s="127"/>
      <c r="H77" s="127"/>
      <c r="I77" s="128"/>
      <c r="J77" s="127"/>
      <c r="K77" s="200"/>
      <c r="L77" s="130"/>
      <c r="M77" s="198"/>
    </row>
    <row r="78" spans="1:13" ht="12.75">
      <c r="A78" s="10">
        <v>44</v>
      </c>
      <c r="B78" s="10"/>
      <c r="C78" s="189"/>
      <c r="D78" s="10"/>
      <c r="E78" s="10"/>
      <c r="F78" s="126"/>
      <c r="G78" s="127"/>
      <c r="H78" s="127"/>
      <c r="I78" s="128"/>
      <c r="J78" s="127"/>
      <c r="K78" s="127"/>
      <c r="L78" s="130"/>
      <c r="M78" s="198"/>
    </row>
    <row r="79" spans="1:13" ht="12.75">
      <c r="A79" s="10">
        <v>45</v>
      </c>
      <c r="B79" s="10"/>
      <c r="C79" s="196"/>
      <c r="D79" s="10"/>
      <c r="E79" s="10"/>
      <c r="F79" s="126"/>
      <c r="G79" s="127"/>
      <c r="H79" s="127"/>
      <c r="I79" s="128"/>
      <c r="J79" s="127"/>
      <c r="K79" s="127"/>
      <c r="L79" s="130"/>
      <c r="M79" s="198"/>
    </row>
    <row r="80" spans="1:13" ht="12.75">
      <c r="A80" s="10">
        <v>46</v>
      </c>
      <c r="B80" s="10"/>
      <c r="C80" s="196"/>
      <c r="D80" s="10"/>
      <c r="E80" s="10"/>
      <c r="F80" s="126"/>
      <c r="G80" s="127"/>
      <c r="H80" s="127"/>
      <c r="I80" s="128"/>
      <c r="J80" s="127"/>
      <c r="K80" s="127"/>
      <c r="L80" s="130"/>
      <c r="M80" s="198"/>
    </row>
    <row r="81" spans="1:13" ht="12.75">
      <c r="A81" s="10">
        <v>47</v>
      </c>
      <c r="B81" s="10"/>
      <c r="C81" s="196"/>
      <c r="D81" s="10"/>
      <c r="E81" s="10"/>
      <c r="F81" s="126"/>
      <c r="G81" s="127"/>
      <c r="H81" s="127"/>
      <c r="I81" s="128"/>
      <c r="J81" s="127"/>
      <c r="K81" s="127"/>
      <c r="L81" s="258"/>
      <c r="M81" s="283"/>
    </row>
    <row r="82" spans="1:13" ht="12.75">
      <c r="A82" s="10">
        <v>48</v>
      </c>
      <c r="B82" s="10"/>
      <c r="C82" s="189"/>
      <c r="D82" s="10"/>
      <c r="E82" s="10"/>
      <c r="F82" s="126"/>
      <c r="G82" s="127"/>
      <c r="H82" s="127"/>
      <c r="I82" s="128"/>
      <c r="J82" s="127"/>
      <c r="K82" s="127"/>
      <c r="L82" s="130"/>
      <c r="M82" s="198"/>
    </row>
    <row r="83" spans="1:13" ht="12.75">
      <c r="A83" s="10">
        <v>49</v>
      </c>
      <c r="B83" s="10"/>
      <c r="C83" s="196"/>
      <c r="D83" s="10"/>
      <c r="E83" s="10"/>
      <c r="F83" s="126"/>
      <c r="G83" s="127"/>
      <c r="H83" s="127"/>
      <c r="I83" s="128"/>
      <c r="J83" s="127"/>
      <c r="K83" s="127"/>
      <c r="L83" s="130"/>
      <c r="M83" s="198"/>
    </row>
    <row r="84" spans="1:13" ht="12.75">
      <c r="A84" s="10">
        <v>50</v>
      </c>
      <c r="B84" s="10"/>
      <c r="C84" s="196"/>
      <c r="D84" s="10"/>
      <c r="E84" s="10"/>
      <c r="F84" s="126"/>
      <c r="G84" s="127"/>
      <c r="H84" s="127"/>
      <c r="I84" s="128"/>
      <c r="J84" s="127"/>
      <c r="K84" s="127"/>
      <c r="L84" s="130"/>
      <c r="M84" s="198"/>
    </row>
    <row r="85" spans="1:13" ht="12.75">
      <c r="A85" s="10">
        <v>51</v>
      </c>
      <c r="B85" s="10"/>
      <c r="C85" s="196"/>
      <c r="D85" s="10"/>
      <c r="E85" s="10"/>
      <c r="F85" s="126"/>
      <c r="G85" s="127"/>
      <c r="H85" s="127"/>
      <c r="I85" s="128"/>
      <c r="J85" s="127"/>
      <c r="K85" s="127"/>
      <c r="L85" s="130"/>
      <c r="M85" s="198"/>
    </row>
    <row r="86" spans="1:13" ht="12.75">
      <c r="A86" s="10">
        <v>52</v>
      </c>
      <c r="B86" s="10"/>
      <c r="C86" s="196"/>
      <c r="D86" s="10"/>
      <c r="E86" s="10"/>
      <c r="F86" s="126"/>
      <c r="G86" s="127"/>
      <c r="H86" s="127"/>
      <c r="I86" s="128"/>
      <c r="J86" s="127"/>
      <c r="K86" s="127"/>
      <c r="L86" s="130"/>
      <c r="M86" s="198"/>
    </row>
    <row r="87" spans="1:13" ht="12.75">
      <c r="A87" s="10">
        <v>53</v>
      </c>
      <c r="B87" s="10"/>
      <c r="C87" s="196"/>
      <c r="D87" s="10"/>
      <c r="E87" s="10"/>
      <c r="F87" s="126"/>
      <c r="G87" s="127"/>
      <c r="H87" s="127"/>
      <c r="I87" s="128"/>
      <c r="J87" s="127"/>
      <c r="K87" s="127"/>
      <c r="L87" s="130"/>
      <c r="M87" s="198"/>
    </row>
    <row r="88" spans="1:13" ht="12.75">
      <c r="A88" s="10">
        <v>54</v>
      </c>
      <c r="B88" s="10"/>
      <c r="C88" s="196"/>
      <c r="D88" s="10"/>
      <c r="E88" s="10"/>
      <c r="F88" s="126"/>
      <c r="G88" s="127"/>
      <c r="H88" s="127"/>
      <c r="I88" s="128"/>
      <c r="J88" s="127"/>
      <c r="K88" s="127"/>
      <c r="L88" s="130"/>
      <c r="M88" s="198"/>
    </row>
    <row r="89" spans="1:13" ht="12.75">
      <c r="A89" s="10">
        <v>55</v>
      </c>
      <c r="B89" s="10"/>
      <c r="C89" s="196"/>
      <c r="D89" s="10"/>
      <c r="E89" s="10"/>
      <c r="F89" s="126"/>
      <c r="G89" s="127"/>
      <c r="H89" s="127"/>
      <c r="I89" s="128"/>
      <c r="J89" s="127"/>
      <c r="K89" s="127"/>
      <c r="L89" s="258"/>
      <c r="M89" s="283"/>
    </row>
    <row r="90" spans="1:13" ht="12.75">
      <c r="A90" s="10">
        <v>56</v>
      </c>
      <c r="B90" s="10"/>
      <c r="C90" s="196"/>
      <c r="D90" s="10"/>
      <c r="E90" s="10"/>
      <c r="F90" s="126"/>
      <c r="G90" s="127"/>
      <c r="H90" s="127"/>
      <c r="I90" s="128"/>
      <c r="J90" s="127"/>
      <c r="K90" s="127"/>
      <c r="L90" s="130"/>
      <c r="M90" s="198"/>
    </row>
    <row r="91" spans="1:13" ht="12.75">
      <c r="A91" s="10">
        <v>57</v>
      </c>
      <c r="B91" s="10"/>
      <c r="C91" s="196"/>
      <c r="D91" s="10"/>
      <c r="E91" s="10"/>
      <c r="F91" s="126"/>
      <c r="G91" s="127"/>
      <c r="H91" s="127"/>
      <c r="I91" s="128"/>
      <c r="J91" s="127"/>
      <c r="K91" s="127"/>
      <c r="L91" s="130"/>
      <c r="M91" s="198"/>
    </row>
    <row r="92" spans="1:13" ht="12.75">
      <c r="A92" s="10">
        <v>58</v>
      </c>
      <c r="B92" s="10"/>
      <c r="C92" s="196"/>
      <c r="D92" s="10"/>
      <c r="E92" s="10"/>
      <c r="F92" s="126"/>
      <c r="G92" s="127"/>
      <c r="H92" s="127"/>
      <c r="I92" s="128"/>
      <c r="J92" s="127"/>
      <c r="K92" s="127"/>
      <c r="L92" s="130"/>
      <c r="M92" s="198"/>
    </row>
    <row r="93" spans="1:13" ht="12.75">
      <c r="A93" s="10">
        <v>59</v>
      </c>
      <c r="B93" s="10"/>
      <c r="C93" s="196"/>
      <c r="D93" s="10"/>
      <c r="E93" s="10"/>
      <c r="F93" s="126"/>
      <c r="G93" s="127"/>
      <c r="H93" s="127"/>
      <c r="I93" s="128"/>
      <c r="J93" s="127"/>
      <c r="K93" s="127"/>
      <c r="L93" s="130"/>
      <c r="M93" s="198"/>
    </row>
    <row r="94" spans="1:13" ht="12.75">
      <c r="A94" s="10">
        <v>60</v>
      </c>
      <c r="B94" s="10"/>
      <c r="C94" s="196"/>
      <c r="D94" s="10"/>
      <c r="E94" s="10"/>
      <c r="F94" s="128"/>
      <c r="G94" s="127"/>
      <c r="H94" s="127"/>
      <c r="I94" s="128"/>
      <c r="J94" s="127"/>
      <c r="K94" s="127"/>
      <c r="L94" s="228"/>
      <c r="M94" s="228"/>
    </row>
    <row r="95" spans="1:11" ht="12.75">
      <c r="A95" s="39" t="s">
        <v>464</v>
      </c>
      <c r="B95" s="39"/>
      <c r="C95" s="39"/>
      <c r="D95" s="39"/>
      <c r="E95" s="39"/>
      <c r="F95" s="136">
        <f>SUM(F35:F94)</f>
        <v>0</v>
      </c>
      <c r="G95" s="39"/>
      <c r="H95" s="137">
        <f>SUM(H35:H94)</f>
        <v>0</v>
      </c>
      <c r="I95" s="136">
        <f>SUM(I35:I94)</f>
        <v>0</v>
      </c>
      <c r="J95" s="39"/>
      <c r="K95" s="137">
        <f>SUM(K35:K94)</f>
        <v>0</v>
      </c>
    </row>
    <row r="96" spans="1:13" ht="12.75">
      <c r="A96" s="132"/>
      <c r="B96" s="132"/>
      <c r="C96" s="132"/>
      <c r="D96" s="132"/>
      <c r="E96" s="132"/>
      <c r="F96" s="133"/>
      <c r="G96" s="134"/>
      <c r="H96" s="134"/>
      <c r="I96" s="133"/>
      <c r="J96" s="134"/>
      <c r="K96" s="134"/>
      <c r="L96" s="284"/>
      <c r="M96" s="284"/>
    </row>
    <row r="97" spans="1:13" ht="12.75">
      <c r="A97" s="1" t="e">
        <f>CONCATENATE("Число порядкових номерів на сторінці: ",ЧислоПрописом(COUNTA(A35:A94))," (з ",A35," по ",A94,")")</f>
        <v>#NAME?</v>
      </c>
      <c r="B97" s="132"/>
      <c r="C97" s="132"/>
      <c r="D97" s="135" t="e">
        <f>CONCATENATE("Загальна кількість у натуральних вимірах фактично на сторінці: ",ЧислоПрописом(F95))</f>
        <v>#NAME?</v>
      </c>
      <c r="E97" s="132"/>
      <c r="F97" s="133"/>
      <c r="G97" s="134"/>
      <c r="H97" s="134"/>
      <c r="I97" s="133"/>
      <c r="J97" s="134"/>
      <c r="K97" s="134"/>
      <c r="L97" s="284"/>
      <c r="M97" s="284"/>
    </row>
    <row r="98" spans="4:14" ht="12.75">
      <c r="D98" s="135" t="e">
        <f>CONCATENATE("Загальна кількість у натуральних вимірах за даними бухобліку на сторінці: ",ЧислоПрописом(I95))</f>
        <v>#NAME?</v>
      </c>
      <c r="F98" s="14"/>
      <c r="G98" s="14"/>
      <c r="N98" s="14"/>
    </row>
    <row r="99" spans="6:14" ht="15.75" customHeight="1">
      <c r="F99" s="14"/>
      <c r="G99" s="14"/>
      <c r="N99" s="14"/>
    </row>
    <row r="100" spans="1:14" ht="15.75">
      <c r="A100" s="270" t="s">
        <v>59</v>
      </c>
      <c r="B100" s="270" t="s">
        <v>60</v>
      </c>
      <c r="C100" s="270" t="s">
        <v>50</v>
      </c>
      <c r="D100" s="270"/>
      <c r="E100" s="228" t="s">
        <v>51</v>
      </c>
      <c r="F100" s="270" t="s">
        <v>12</v>
      </c>
      <c r="G100" s="270"/>
      <c r="H100" s="270"/>
      <c r="I100" s="270" t="s">
        <v>68</v>
      </c>
      <c r="J100" s="270"/>
      <c r="K100" s="270"/>
      <c r="L100" s="270" t="s">
        <v>52</v>
      </c>
      <c r="M100" s="270"/>
      <c r="N100" s="14"/>
    </row>
    <row r="101" spans="1:14" ht="38.25">
      <c r="A101" s="270"/>
      <c r="B101" s="270"/>
      <c r="C101" s="35" t="s">
        <v>53</v>
      </c>
      <c r="D101" s="10" t="s">
        <v>66</v>
      </c>
      <c r="E101" s="228"/>
      <c r="F101" s="35" t="s">
        <v>54</v>
      </c>
      <c r="G101" s="35" t="s">
        <v>55</v>
      </c>
      <c r="H101" s="35" t="s">
        <v>56</v>
      </c>
      <c r="I101" s="35" t="s">
        <v>54</v>
      </c>
      <c r="J101" s="35" t="s">
        <v>57</v>
      </c>
      <c r="K101" s="35" t="s">
        <v>56</v>
      </c>
      <c r="L101" s="270"/>
      <c r="M101" s="270"/>
      <c r="N101" s="14"/>
    </row>
    <row r="102" spans="1:14" ht="12.75">
      <c r="A102" s="36">
        <v>1</v>
      </c>
      <c r="B102" s="36">
        <v>2</v>
      </c>
      <c r="C102" s="36">
        <v>3</v>
      </c>
      <c r="D102" s="36">
        <v>4</v>
      </c>
      <c r="E102" s="36">
        <v>5</v>
      </c>
      <c r="F102" s="40">
        <v>6</v>
      </c>
      <c r="G102" s="36">
        <v>7</v>
      </c>
      <c r="H102" s="36">
        <v>8</v>
      </c>
      <c r="I102" s="36">
        <v>9</v>
      </c>
      <c r="J102" s="36">
        <v>10</v>
      </c>
      <c r="K102" s="36">
        <v>11</v>
      </c>
      <c r="L102" s="282">
        <v>12</v>
      </c>
      <c r="M102" s="282"/>
      <c r="N102" s="14"/>
    </row>
    <row r="103" spans="1:14" ht="12.75">
      <c r="A103" s="10">
        <v>38</v>
      </c>
      <c r="B103" s="10"/>
      <c r="C103" s="10"/>
      <c r="D103" s="10"/>
      <c r="E103" s="10"/>
      <c r="F103" s="131"/>
      <c r="G103" s="10"/>
      <c r="H103" s="127"/>
      <c r="I103" s="10"/>
      <c r="J103" s="10"/>
      <c r="K103" s="127"/>
      <c r="L103" s="258"/>
      <c r="M103" s="259"/>
      <c r="N103" s="14"/>
    </row>
    <row r="104" spans="1:14" ht="12.75">
      <c r="A104" s="10">
        <v>39</v>
      </c>
      <c r="B104" s="10"/>
      <c r="C104" s="10"/>
      <c r="D104" s="10"/>
      <c r="E104" s="10"/>
      <c r="F104" s="131"/>
      <c r="G104" s="10"/>
      <c r="H104" s="127"/>
      <c r="I104" s="10"/>
      <c r="J104" s="10"/>
      <c r="K104" s="127"/>
      <c r="L104" s="258"/>
      <c r="M104" s="259"/>
      <c r="N104" s="14"/>
    </row>
    <row r="105" spans="1:14" ht="12.75">
      <c r="A105" s="10">
        <v>40</v>
      </c>
      <c r="B105" s="10"/>
      <c r="C105" s="10"/>
      <c r="D105" s="10"/>
      <c r="E105" s="10"/>
      <c r="F105" s="131"/>
      <c r="G105" s="10"/>
      <c r="H105" s="127"/>
      <c r="I105" s="10"/>
      <c r="J105" s="10"/>
      <c r="K105" s="127"/>
      <c r="L105" s="258"/>
      <c r="M105" s="259"/>
      <c r="N105" s="14"/>
    </row>
    <row r="106" spans="1:14" ht="12.75">
      <c r="A106" s="10">
        <v>41</v>
      </c>
      <c r="B106" s="10"/>
      <c r="C106" s="10"/>
      <c r="D106" s="10"/>
      <c r="E106" s="10"/>
      <c r="F106" s="131"/>
      <c r="G106" s="10"/>
      <c r="H106" s="127"/>
      <c r="I106" s="10"/>
      <c r="J106" s="10"/>
      <c r="K106" s="127"/>
      <c r="L106" s="258"/>
      <c r="M106" s="259"/>
      <c r="N106" s="14"/>
    </row>
    <row r="107" spans="1:14" ht="12.75">
      <c r="A107" s="10">
        <v>42</v>
      </c>
      <c r="B107" s="10"/>
      <c r="C107" s="10"/>
      <c r="D107" s="10"/>
      <c r="E107" s="10"/>
      <c r="F107" s="131"/>
      <c r="G107" s="10"/>
      <c r="H107" s="127"/>
      <c r="I107" s="10"/>
      <c r="J107" s="10"/>
      <c r="K107" s="127"/>
      <c r="L107" s="258"/>
      <c r="M107" s="259"/>
      <c r="N107" s="14"/>
    </row>
    <row r="108" spans="1:14" ht="12.75">
      <c r="A108" s="10">
        <v>43</v>
      </c>
      <c r="B108" s="10"/>
      <c r="C108" s="10"/>
      <c r="D108" s="10"/>
      <c r="E108" s="10"/>
      <c r="F108" s="131"/>
      <c r="G108" s="10"/>
      <c r="H108" s="127"/>
      <c r="I108" s="10"/>
      <c r="J108" s="10"/>
      <c r="K108" s="127"/>
      <c r="L108" s="258"/>
      <c r="M108" s="259"/>
      <c r="N108" s="14"/>
    </row>
    <row r="109" spans="1:14" ht="12.75">
      <c r="A109" s="10">
        <v>44</v>
      </c>
      <c r="B109" s="10"/>
      <c r="C109" s="10"/>
      <c r="D109" s="10"/>
      <c r="E109" s="10"/>
      <c r="F109" s="131"/>
      <c r="G109" s="10"/>
      <c r="H109" s="127"/>
      <c r="I109" s="10"/>
      <c r="J109" s="10"/>
      <c r="K109" s="127"/>
      <c r="L109" s="258"/>
      <c r="M109" s="259"/>
      <c r="N109" s="14"/>
    </row>
    <row r="110" spans="1:14" ht="12.75">
      <c r="A110" s="10">
        <v>45</v>
      </c>
      <c r="B110" s="10"/>
      <c r="C110" s="10"/>
      <c r="D110" s="10"/>
      <c r="E110" s="10"/>
      <c r="F110" s="131"/>
      <c r="G110" s="10"/>
      <c r="H110" s="127"/>
      <c r="I110" s="10"/>
      <c r="J110" s="10"/>
      <c r="K110" s="127"/>
      <c r="L110" s="258"/>
      <c r="M110" s="259"/>
      <c r="N110" s="14"/>
    </row>
    <row r="111" spans="1:14" ht="12.75">
      <c r="A111" s="10">
        <v>46</v>
      </c>
      <c r="B111" s="10"/>
      <c r="C111" s="10"/>
      <c r="D111" s="10"/>
      <c r="E111" s="10"/>
      <c r="F111" s="131"/>
      <c r="G111" s="10"/>
      <c r="H111" s="127"/>
      <c r="I111" s="10"/>
      <c r="J111" s="10"/>
      <c r="K111" s="127"/>
      <c r="L111" s="258"/>
      <c r="M111" s="259"/>
      <c r="N111" s="14"/>
    </row>
    <row r="112" spans="1:14" ht="12.75">
      <c r="A112" s="10">
        <v>47</v>
      </c>
      <c r="B112" s="10"/>
      <c r="C112" s="10"/>
      <c r="D112" s="10"/>
      <c r="E112" s="10"/>
      <c r="F112" s="131"/>
      <c r="G112" s="10"/>
      <c r="H112" s="127"/>
      <c r="I112" s="10"/>
      <c r="J112" s="10"/>
      <c r="K112" s="127"/>
      <c r="L112" s="258"/>
      <c r="M112" s="259"/>
      <c r="N112" s="14"/>
    </row>
    <row r="113" spans="1:14" ht="12.75">
      <c r="A113" s="10">
        <v>48</v>
      </c>
      <c r="B113" s="10"/>
      <c r="C113" s="10"/>
      <c r="D113" s="10"/>
      <c r="E113" s="10"/>
      <c r="F113" s="131"/>
      <c r="G113" s="10"/>
      <c r="H113" s="127"/>
      <c r="I113" s="10"/>
      <c r="J113" s="10"/>
      <c r="K113" s="127"/>
      <c r="L113" s="258"/>
      <c r="M113" s="259"/>
      <c r="N113" s="14"/>
    </row>
    <row r="114" spans="1:14" ht="12.75">
      <c r="A114" s="10">
        <v>49</v>
      </c>
      <c r="B114" s="10"/>
      <c r="C114" s="10"/>
      <c r="D114" s="10"/>
      <c r="E114" s="10"/>
      <c r="F114" s="131"/>
      <c r="G114" s="10"/>
      <c r="H114" s="127"/>
      <c r="I114" s="10"/>
      <c r="J114" s="10"/>
      <c r="K114" s="127"/>
      <c r="L114" s="258"/>
      <c r="M114" s="259"/>
      <c r="N114" s="14"/>
    </row>
    <row r="115" spans="1:14" ht="12.75">
      <c r="A115" s="10">
        <v>50</v>
      </c>
      <c r="B115" s="10"/>
      <c r="C115" s="10"/>
      <c r="D115" s="10"/>
      <c r="E115" s="10"/>
      <c r="F115" s="131"/>
      <c r="G115" s="10"/>
      <c r="H115" s="127"/>
      <c r="I115" s="10"/>
      <c r="J115" s="10"/>
      <c r="K115" s="127"/>
      <c r="L115" s="258"/>
      <c r="M115" s="259"/>
      <c r="N115" s="14"/>
    </row>
    <row r="116" spans="1:14" ht="12.75">
      <c r="A116" s="10">
        <v>51</v>
      </c>
      <c r="B116" s="10"/>
      <c r="C116" s="10"/>
      <c r="D116" s="10"/>
      <c r="E116" s="10"/>
      <c r="F116" s="131"/>
      <c r="G116" s="10"/>
      <c r="H116" s="127"/>
      <c r="I116" s="10"/>
      <c r="J116" s="10"/>
      <c r="K116" s="127"/>
      <c r="L116" s="258"/>
      <c r="M116" s="259"/>
      <c r="N116" s="14"/>
    </row>
    <row r="117" spans="1:14" ht="12.75">
      <c r="A117" s="10">
        <v>52</v>
      </c>
      <c r="B117" s="10"/>
      <c r="C117" s="10"/>
      <c r="D117" s="10"/>
      <c r="E117" s="10"/>
      <c r="F117" s="131"/>
      <c r="G117" s="10"/>
      <c r="H117" s="127"/>
      <c r="I117" s="10"/>
      <c r="J117" s="10"/>
      <c r="K117" s="127"/>
      <c r="L117" s="258"/>
      <c r="M117" s="259"/>
      <c r="N117" s="14"/>
    </row>
    <row r="118" spans="1:14" ht="12.75">
      <c r="A118" s="10">
        <v>53</v>
      </c>
      <c r="B118" s="10"/>
      <c r="C118" s="10"/>
      <c r="D118" s="10"/>
      <c r="E118" s="10"/>
      <c r="F118" s="131"/>
      <c r="G118" s="10"/>
      <c r="H118" s="127"/>
      <c r="I118" s="10"/>
      <c r="J118" s="10"/>
      <c r="K118" s="127"/>
      <c r="L118" s="258"/>
      <c r="M118" s="259"/>
      <c r="N118" s="14"/>
    </row>
    <row r="119" spans="1:14" ht="12.75">
      <c r="A119" s="10">
        <v>54</v>
      </c>
      <c r="B119" s="10"/>
      <c r="C119" s="10"/>
      <c r="D119" s="10"/>
      <c r="E119" s="10"/>
      <c r="F119" s="131"/>
      <c r="G119" s="10"/>
      <c r="H119" s="127"/>
      <c r="I119" s="10"/>
      <c r="J119" s="10"/>
      <c r="K119" s="127"/>
      <c r="L119" s="258"/>
      <c r="M119" s="259"/>
      <c r="N119" s="14"/>
    </row>
    <row r="120" spans="1:14" ht="12.75">
      <c r="A120" s="10">
        <v>55</v>
      </c>
      <c r="B120" s="10"/>
      <c r="C120" s="10"/>
      <c r="D120" s="10"/>
      <c r="E120" s="10"/>
      <c r="F120" s="131"/>
      <c r="G120" s="10"/>
      <c r="H120" s="127"/>
      <c r="I120" s="10"/>
      <c r="J120" s="10"/>
      <c r="K120" s="127"/>
      <c r="L120" s="258"/>
      <c r="M120" s="259"/>
      <c r="N120" s="14"/>
    </row>
    <row r="121" spans="1:14" ht="12.75">
      <c r="A121" s="10">
        <v>56</v>
      </c>
      <c r="B121" s="10"/>
      <c r="C121" s="10"/>
      <c r="D121" s="10"/>
      <c r="E121" s="10"/>
      <c r="F121" s="131"/>
      <c r="G121" s="10"/>
      <c r="H121" s="127"/>
      <c r="I121" s="10"/>
      <c r="J121" s="10"/>
      <c r="K121" s="127"/>
      <c r="L121" s="258"/>
      <c r="M121" s="259"/>
      <c r="N121" s="14"/>
    </row>
    <row r="122" spans="1:14" ht="12.75">
      <c r="A122" s="10">
        <v>57</v>
      </c>
      <c r="B122" s="10"/>
      <c r="C122" s="10"/>
      <c r="D122" s="10"/>
      <c r="E122" s="10"/>
      <c r="F122" s="131"/>
      <c r="G122" s="10"/>
      <c r="H122" s="127"/>
      <c r="I122" s="10"/>
      <c r="J122" s="10"/>
      <c r="K122" s="127"/>
      <c r="L122" s="258"/>
      <c r="M122" s="259"/>
      <c r="N122" s="14"/>
    </row>
    <row r="123" spans="1:14" ht="12.75">
      <c r="A123" s="10">
        <v>58</v>
      </c>
      <c r="B123" s="10"/>
      <c r="C123" s="10"/>
      <c r="D123" s="10"/>
      <c r="E123" s="10"/>
      <c r="F123" s="131"/>
      <c r="G123" s="10"/>
      <c r="H123" s="127"/>
      <c r="I123" s="10"/>
      <c r="J123" s="10"/>
      <c r="K123" s="127"/>
      <c r="L123" s="258"/>
      <c r="M123" s="259"/>
      <c r="N123" s="14"/>
    </row>
    <row r="124" spans="1:14" ht="12.75">
      <c r="A124" s="10">
        <v>59</v>
      </c>
      <c r="B124" s="10"/>
      <c r="C124" s="10"/>
      <c r="D124" s="10"/>
      <c r="E124" s="10"/>
      <c r="F124" s="131"/>
      <c r="G124" s="10"/>
      <c r="H124" s="127"/>
      <c r="I124" s="10"/>
      <c r="J124" s="10"/>
      <c r="K124" s="127"/>
      <c r="L124" s="258"/>
      <c r="M124" s="259"/>
      <c r="N124" s="14"/>
    </row>
    <row r="125" spans="1:14" ht="12.75">
      <c r="A125" s="10">
        <v>60</v>
      </c>
      <c r="B125" s="10"/>
      <c r="C125" s="10"/>
      <c r="D125" s="10"/>
      <c r="E125" s="10"/>
      <c r="F125" s="131"/>
      <c r="G125" s="10"/>
      <c r="H125" s="127"/>
      <c r="I125" s="10"/>
      <c r="J125" s="10"/>
      <c r="K125" s="127"/>
      <c r="L125" s="258"/>
      <c r="M125" s="259"/>
      <c r="N125" s="14"/>
    </row>
    <row r="126" spans="1:14" ht="12.75">
      <c r="A126" s="10">
        <v>61</v>
      </c>
      <c r="B126" s="10"/>
      <c r="C126" s="10"/>
      <c r="D126" s="10"/>
      <c r="E126" s="10"/>
      <c r="F126" s="131"/>
      <c r="G126" s="10"/>
      <c r="H126" s="127"/>
      <c r="I126" s="10"/>
      <c r="J126" s="10"/>
      <c r="K126" s="127"/>
      <c r="L126" s="258"/>
      <c r="M126" s="259"/>
      <c r="N126" s="14"/>
    </row>
    <row r="127" spans="1:14" ht="12.75">
      <c r="A127" s="10">
        <v>62</v>
      </c>
      <c r="B127" s="10"/>
      <c r="C127" s="10"/>
      <c r="D127" s="10"/>
      <c r="E127" s="10"/>
      <c r="F127" s="131"/>
      <c r="G127" s="10"/>
      <c r="H127" s="127"/>
      <c r="I127" s="10"/>
      <c r="J127" s="10"/>
      <c r="K127" s="127"/>
      <c r="L127" s="258"/>
      <c r="M127" s="259"/>
      <c r="N127" s="14"/>
    </row>
    <row r="128" spans="1:14" ht="12.75">
      <c r="A128" s="10">
        <v>63</v>
      </c>
      <c r="B128" s="10"/>
      <c r="C128" s="10"/>
      <c r="D128" s="10"/>
      <c r="E128" s="10"/>
      <c r="F128" s="131"/>
      <c r="G128" s="10"/>
      <c r="H128" s="127"/>
      <c r="I128" s="10"/>
      <c r="J128" s="10"/>
      <c r="K128" s="127"/>
      <c r="L128" s="258"/>
      <c r="M128" s="259"/>
      <c r="N128" s="14"/>
    </row>
    <row r="129" spans="1:14" ht="12.75">
      <c r="A129" s="10">
        <v>64</v>
      </c>
      <c r="B129" s="10"/>
      <c r="C129" s="10"/>
      <c r="D129" s="10"/>
      <c r="E129" s="10"/>
      <c r="F129" s="131"/>
      <c r="G129" s="10"/>
      <c r="H129" s="127"/>
      <c r="I129" s="10"/>
      <c r="J129" s="10"/>
      <c r="K129" s="127"/>
      <c r="L129" s="258"/>
      <c r="M129" s="259"/>
      <c r="N129" s="14"/>
    </row>
    <row r="130" spans="1:14" ht="12.75">
      <c r="A130" s="10">
        <v>65</v>
      </c>
      <c r="B130" s="10"/>
      <c r="C130" s="10"/>
      <c r="D130" s="10"/>
      <c r="E130" s="10"/>
      <c r="F130" s="131"/>
      <c r="G130" s="10"/>
      <c r="H130" s="127"/>
      <c r="I130" s="10"/>
      <c r="J130" s="10"/>
      <c r="K130" s="127"/>
      <c r="L130" s="258"/>
      <c r="M130" s="259"/>
      <c r="N130" s="14"/>
    </row>
    <row r="131" spans="1:14" ht="12.75">
      <c r="A131" s="10">
        <v>66</v>
      </c>
      <c r="B131" s="10"/>
      <c r="C131" s="10"/>
      <c r="D131" s="10"/>
      <c r="E131" s="10"/>
      <c r="F131" s="131"/>
      <c r="G131" s="10"/>
      <c r="H131" s="127"/>
      <c r="I131" s="10"/>
      <c r="J131" s="10"/>
      <c r="K131" s="127"/>
      <c r="L131" s="258"/>
      <c r="M131" s="259"/>
      <c r="N131" s="14"/>
    </row>
    <row r="132" spans="1:14" ht="12.75">
      <c r="A132" s="10">
        <v>67</v>
      </c>
      <c r="B132" s="10"/>
      <c r="C132" s="10"/>
      <c r="D132" s="10"/>
      <c r="E132" s="10"/>
      <c r="F132" s="131"/>
      <c r="G132" s="10"/>
      <c r="H132" s="127"/>
      <c r="I132" s="10"/>
      <c r="J132" s="10"/>
      <c r="K132" s="127"/>
      <c r="L132" s="258"/>
      <c r="M132" s="259"/>
      <c r="N132" s="14"/>
    </row>
    <row r="133" spans="1:14" ht="12.75">
      <c r="A133" s="10">
        <v>68</v>
      </c>
      <c r="B133" s="10"/>
      <c r="C133" s="10"/>
      <c r="D133" s="10"/>
      <c r="E133" s="10"/>
      <c r="F133" s="131"/>
      <c r="G133" s="10"/>
      <c r="H133" s="127"/>
      <c r="I133" s="10"/>
      <c r="J133" s="10"/>
      <c r="K133" s="127"/>
      <c r="L133" s="258"/>
      <c r="M133" s="259"/>
      <c r="N133" s="14"/>
    </row>
    <row r="134" spans="1:14" ht="12.75">
      <c r="A134" s="10">
        <v>69</v>
      </c>
      <c r="B134" s="10"/>
      <c r="C134" s="10"/>
      <c r="D134" s="10"/>
      <c r="E134" s="10"/>
      <c r="F134" s="131"/>
      <c r="G134" s="10"/>
      <c r="H134" s="127"/>
      <c r="I134" s="10"/>
      <c r="J134" s="10"/>
      <c r="K134" s="127"/>
      <c r="L134" s="258"/>
      <c r="M134" s="259"/>
      <c r="N134" s="14"/>
    </row>
    <row r="135" spans="1:14" ht="12.75">
      <c r="A135" s="10">
        <v>70</v>
      </c>
      <c r="B135" s="10"/>
      <c r="C135" s="10"/>
      <c r="D135" s="10"/>
      <c r="E135" s="10"/>
      <c r="F135" s="131"/>
      <c r="G135" s="10"/>
      <c r="H135" s="127"/>
      <c r="I135" s="10"/>
      <c r="J135" s="10"/>
      <c r="K135" s="127"/>
      <c r="L135" s="258"/>
      <c r="M135" s="259"/>
      <c r="N135" s="14"/>
    </row>
    <row r="136" spans="1:14" ht="12.75">
      <c r="A136" s="10">
        <v>71</v>
      </c>
      <c r="B136" s="10"/>
      <c r="C136" s="10"/>
      <c r="D136" s="10"/>
      <c r="E136" s="10"/>
      <c r="F136" s="131"/>
      <c r="G136" s="10"/>
      <c r="H136" s="127"/>
      <c r="I136" s="10"/>
      <c r="J136" s="10"/>
      <c r="K136" s="127"/>
      <c r="L136" s="258"/>
      <c r="M136" s="259"/>
      <c r="N136" s="14"/>
    </row>
    <row r="137" spans="1:14" ht="12.75">
      <c r="A137" s="10">
        <v>72</v>
      </c>
      <c r="B137" s="10"/>
      <c r="C137" s="10"/>
      <c r="D137" s="10"/>
      <c r="E137" s="10"/>
      <c r="F137" s="131"/>
      <c r="G137" s="10"/>
      <c r="H137" s="127"/>
      <c r="I137" s="10"/>
      <c r="J137" s="10"/>
      <c r="K137" s="127"/>
      <c r="L137" s="258"/>
      <c r="M137" s="259"/>
      <c r="N137" s="14"/>
    </row>
    <row r="138" spans="1:14" ht="12.75">
      <c r="A138" s="10">
        <v>73</v>
      </c>
      <c r="B138" s="10"/>
      <c r="C138" s="10"/>
      <c r="D138" s="10"/>
      <c r="E138" s="10"/>
      <c r="F138" s="126"/>
      <c r="G138" s="127"/>
      <c r="H138" s="127"/>
      <c r="I138" s="128"/>
      <c r="J138" s="127"/>
      <c r="K138" s="127"/>
      <c r="L138" s="228"/>
      <c r="M138" s="228"/>
      <c r="N138" s="14"/>
    </row>
    <row r="139" spans="1:14" ht="12.75">
      <c r="A139" s="10">
        <v>74</v>
      </c>
      <c r="B139" s="10"/>
      <c r="C139" s="10"/>
      <c r="D139" s="10"/>
      <c r="E139" s="10"/>
      <c r="F139" s="128"/>
      <c r="G139" s="127"/>
      <c r="H139" s="127"/>
      <c r="I139" s="128"/>
      <c r="J139" s="127"/>
      <c r="K139" s="127"/>
      <c r="L139" s="228"/>
      <c r="M139" s="228"/>
      <c r="N139" s="14"/>
    </row>
    <row r="140" spans="1:14" ht="12.75">
      <c r="A140" s="39" t="s">
        <v>464</v>
      </c>
      <c r="B140" s="39"/>
      <c r="C140" s="39"/>
      <c r="D140" s="39"/>
      <c r="E140" s="39"/>
      <c r="F140" s="136">
        <f>SUM(F103:F139)</f>
        <v>0</v>
      </c>
      <c r="G140" s="39"/>
      <c r="H140" s="137">
        <f>SUM(H103:H139)</f>
        <v>0</v>
      </c>
      <c r="I140" s="136">
        <f>SUM(I103:I139)</f>
        <v>0</v>
      </c>
      <c r="J140" s="39"/>
      <c r="K140" s="137">
        <f>SUM(K103:K139)</f>
        <v>0</v>
      </c>
      <c r="N140" s="14"/>
    </row>
    <row r="141" spans="1:14" ht="12.75">
      <c r="A141" s="132"/>
      <c r="B141" s="132"/>
      <c r="C141" s="132"/>
      <c r="D141" s="132"/>
      <c r="E141" s="132"/>
      <c r="F141" s="133"/>
      <c r="G141" s="134"/>
      <c r="H141" s="134"/>
      <c r="I141" s="133"/>
      <c r="J141" s="134"/>
      <c r="K141" s="134"/>
      <c r="L141" s="284"/>
      <c r="M141" s="284"/>
      <c r="N141" s="14"/>
    </row>
    <row r="142" spans="1:14" ht="12.75">
      <c r="A142" s="1" t="e">
        <f>CONCATENATE("Число порядкових номерів на сторінці: ",ЧислоПрописом(COUNTA(A103:A139))," (з ",A103," по ",A139,")")</f>
        <v>#NAME?</v>
      </c>
      <c r="B142" s="132"/>
      <c r="C142" s="132"/>
      <c r="D142" s="135" t="e">
        <f>CONCATENATE("Загальна кількість у натуральних вимірах фактично на сторінці: ",ЧислоПрописом(F140))</f>
        <v>#NAME?</v>
      </c>
      <c r="E142" s="132"/>
      <c r="F142" s="133"/>
      <c r="G142" s="134"/>
      <c r="H142" s="134"/>
      <c r="I142" s="133"/>
      <c r="J142" s="134"/>
      <c r="K142" s="134"/>
      <c r="L142" s="284"/>
      <c r="M142" s="284"/>
      <c r="N142" s="14"/>
    </row>
    <row r="143" spans="4:14" ht="12.75">
      <c r="D143" s="135" t="e">
        <f>CONCATENATE("Загальна кількість у натуральних вимірах за даними бухобліку на сторінці: ",ЧислоПрописом(I140))</f>
        <v>#NAME?</v>
      </c>
      <c r="F143" s="14"/>
      <c r="G143" s="14"/>
      <c r="N143" s="14"/>
    </row>
    <row r="144" spans="6:14" ht="12.75">
      <c r="F144" s="14"/>
      <c r="G144" s="14"/>
      <c r="N144" s="14"/>
    </row>
    <row r="145" spans="6:14" ht="12.75">
      <c r="F145" s="14"/>
      <c r="G145" s="14"/>
      <c r="N145" s="14"/>
    </row>
    <row r="146" spans="1:14" ht="15.75">
      <c r="A146" s="270" t="s">
        <v>59</v>
      </c>
      <c r="B146" s="270" t="s">
        <v>60</v>
      </c>
      <c r="C146" s="270" t="s">
        <v>50</v>
      </c>
      <c r="D146" s="270"/>
      <c r="E146" s="228" t="s">
        <v>51</v>
      </c>
      <c r="F146" s="270" t="s">
        <v>12</v>
      </c>
      <c r="G146" s="270"/>
      <c r="H146" s="270"/>
      <c r="I146" s="270" t="s">
        <v>68</v>
      </c>
      <c r="J146" s="270"/>
      <c r="K146" s="270"/>
      <c r="L146" s="270" t="s">
        <v>52</v>
      </c>
      <c r="M146" s="270"/>
      <c r="N146" s="14"/>
    </row>
    <row r="147" spans="1:14" ht="38.25">
      <c r="A147" s="270"/>
      <c r="B147" s="270"/>
      <c r="C147" s="35" t="s">
        <v>53</v>
      </c>
      <c r="D147" s="10" t="s">
        <v>66</v>
      </c>
      <c r="E147" s="228"/>
      <c r="F147" s="35" t="s">
        <v>54</v>
      </c>
      <c r="G147" s="35" t="s">
        <v>55</v>
      </c>
      <c r="H147" s="35" t="s">
        <v>56</v>
      </c>
      <c r="I147" s="35" t="s">
        <v>54</v>
      </c>
      <c r="J147" s="35" t="s">
        <v>57</v>
      </c>
      <c r="K147" s="35" t="s">
        <v>56</v>
      </c>
      <c r="L147" s="270"/>
      <c r="M147" s="270"/>
      <c r="N147" s="14"/>
    </row>
    <row r="148" spans="1:14" ht="12.75">
      <c r="A148" s="36">
        <v>1</v>
      </c>
      <c r="B148" s="36">
        <v>2</v>
      </c>
      <c r="C148" s="36">
        <v>3</v>
      </c>
      <c r="D148" s="36">
        <v>4</v>
      </c>
      <c r="E148" s="36">
        <v>5</v>
      </c>
      <c r="F148" s="40">
        <v>6</v>
      </c>
      <c r="G148" s="36">
        <v>7</v>
      </c>
      <c r="H148" s="36">
        <v>8</v>
      </c>
      <c r="I148" s="36">
        <v>9</v>
      </c>
      <c r="J148" s="36">
        <v>10</v>
      </c>
      <c r="K148" s="36">
        <v>11</v>
      </c>
      <c r="L148" s="282">
        <v>12</v>
      </c>
      <c r="M148" s="282"/>
      <c r="N148" s="14"/>
    </row>
    <row r="149" spans="1:14" ht="12.75">
      <c r="A149" s="10">
        <v>75</v>
      </c>
      <c r="B149" s="10"/>
      <c r="C149" s="10"/>
      <c r="D149" s="10"/>
      <c r="E149" s="10"/>
      <c r="F149" s="131"/>
      <c r="G149" s="10"/>
      <c r="H149" s="127"/>
      <c r="I149" s="10"/>
      <c r="J149" s="10"/>
      <c r="K149" s="127"/>
      <c r="L149" s="258"/>
      <c r="M149" s="259"/>
      <c r="N149" s="14"/>
    </row>
    <row r="150" spans="1:14" ht="12.75">
      <c r="A150" s="10">
        <v>76</v>
      </c>
      <c r="B150" s="10"/>
      <c r="C150" s="10"/>
      <c r="D150" s="10"/>
      <c r="E150" s="10"/>
      <c r="F150" s="131"/>
      <c r="G150" s="10"/>
      <c r="H150" s="127"/>
      <c r="I150" s="10"/>
      <c r="J150" s="10"/>
      <c r="K150" s="127"/>
      <c r="L150" s="258"/>
      <c r="M150" s="259"/>
      <c r="N150" s="14"/>
    </row>
    <row r="151" spans="1:14" ht="12.75">
      <c r="A151" s="10">
        <v>77</v>
      </c>
      <c r="B151" s="10"/>
      <c r="C151" s="10"/>
      <c r="D151" s="10"/>
      <c r="E151" s="10"/>
      <c r="F151" s="131"/>
      <c r="G151" s="10"/>
      <c r="H151" s="127"/>
      <c r="I151" s="10"/>
      <c r="J151" s="10"/>
      <c r="K151" s="127"/>
      <c r="L151" s="258"/>
      <c r="M151" s="259"/>
      <c r="N151" s="14"/>
    </row>
    <row r="152" spans="1:14" ht="12.75">
      <c r="A152" s="10">
        <v>78</v>
      </c>
      <c r="B152" s="10"/>
      <c r="C152" s="10"/>
      <c r="D152" s="10"/>
      <c r="E152" s="10"/>
      <c r="F152" s="131"/>
      <c r="G152" s="10"/>
      <c r="H152" s="127"/>
      <c r="I152" s="10"/>
      <c r="J152" s="10"/>
      <c r="K152" s="127"/>
      <c r="L152" s="258"/>
      <c r="M152" s="259"/>
      <c r="N152" s="14"/>
    </row>
    <row r="153" spans="1:14" ht="12.75">
      <c r="A153" s="10">
        <v>79</v>
      </c>
      <c r="B153" s="10"/>
      <c r="C153" s="10"/>
      <c r="D153" s="10"/>
      <c r="E153" s="10"/>
      <c r="F153" s="131"/>
      <c r="G153" s="10"/>
      <c r="H153" s="127"/>
      <c r="I153" s="10"/>
      <c r="J153" s="10"/>
      <c r="K153" s="127"/>
      <c r="L153" s="258"/>
      <c r="M153" s="259"/>
      <c r="N153" s="14"/>
    </row>
    <row r="154" spans="1:14" ht="12.75">
      <c r="A154" s="10">
        <v>80</v>
      </c>
      <c r="B154" s="10"/>
      <c r="C154" s="10"/>
      <c r="D154" s="10"/>
      <c r="E154" s="10"/>
      <c r="F154" s="131"/>
      <c r="G154" s="10"/>
      <c r="H154" s="127"/>
      <c r="I154" s="10"/>
      <c r="J154" s="10"/>
      <c r="K154" s="127"/>
      <c r="L154" s="258"/>
      <c r="M154" s="259"/>
      <c r="N154" s="14"/>
    </row>
    <row r="155" spans="1:14" ht="12.75">
      <c r="A155" s="10">
        <v>81</v>
      </c>
      <c r="B155" s="10"/>
      <c r="C155" s="10"/>
      <c r="D155" s="10"/>
      <c r="E155" s="10"/>
      <c r="F155" s="131"/>
      <c r="G155" s="10"/>
      <c r="H155" s="127"/>
      <c r="I155" s="10"/>
      <c r="J155" s="10"/>
      <c r="K155" s="127"/>
      <c r="L155" s="258"/>
      <c r="M155" s="259"/>
      <c r="N155" s="14"/>
    </row>
    <row r="156" spans="1:14" ht="12.75">
      <c r="A156" s="10">
        <v>82</v>
      </c>
      <c r="B156" s="10"/>
      <c r="C156" s="10"/>
      <c r="D156" s="10"/>
      <c r="E156" s="10"/>
      <c r="F156" s="131"/>
      <c r="G156" s="10"/>
      <c r="H156" s="127"/>
      <c r="I156" s="10"/>
      <c r="J156" s="10"/>
      <c r="K156" s="127"/>
      <c r="L156" s="258"/>
      <c r="M156" s="259"/>
      <c r="N156" s="14"/>
    </row>
    <row r="157" spans="1:14" ht="12.75">
      <c r="A157" s="10">
        <v>83</v>
      </c>
      <c r="B157" s="10"/>
      <c r="C157" s="10"/>
      <c r="D157" s="10"/>
      <c r="E157" s="10"/>
      <c r="F157" s="131"/>
      <c r="G157" s="10"/>
      <c r="H157" s="127"/>
      <c r="I157" s="10"/>
      <c r="J157" s="10"/>
      <c r="K157" s="127"/>
      <c r="L157" s="258"/>
      <c r="M157" s="259"/>
      <c r="N157" s="14"/>
    </row>
    <row r="158" spans="1:14" ht="12.75">
      <c r="A158" s="10">
        <v>84</v>
      </c>
      <c r="B158" s="10"/>
      <c r="C158" s="10"/>
      <c r="D158" s="10"/>
      <c r="E158" s="10"/>
      <c r="F158" s="131"/>
      <c r="G158" s="10"/>
      <c r="H158" s="127"/>
      <c r="I158" s="10"/>
      <c r="J158" s="10"/>
      <c r="K158" s="127"/>
      <c r="L158" s="258"/>
      <c r="M158" s="259"/>
      <c r="N158" s="14"/>
    </row>
    <row r="159" spans="1:14" ht="12.75">
      <c r="A159" s="10">
        <v>85</v>
      </c>
      <c r="B159" s="10"/>
      <c r="C159" s="10"/>
      <c r="D159" s="10"/>
      <c r="E159" s="10"/>
      <c r="F159" s="131"/>
      <c r="G159" s="10"/>
      <c r="H159" s="127"/>
      <c r="I159" s="10"/>
      <c r="J159" s="10"/>
      <c r="K159" s="127"/>
      <c r="L159" s="258"/>
      <c r="M159" s="259"/>
      <c r="N159" s="14"/>
    </row>
    <row r="160" spans="1:14" ht="12.75">
      <c r="A160" s="10">
        <v>86</v>
      </c>
      <c r="B160" s="10"/>
      <c r="C160" s="10"/>
      <c r="D160" s="10"/>
      <c r="E160" s="10"/>
      <c r="F160" s="131"/>
      <c r="G160" s="10"/>
      <c r="H160" s="127"/>
      <c r="I160" s="10"/>
      <c r="J160" s="10"/>
      <c r="K160" s="127"/>
      <c r="L160" s="258"/>
      <c r="M160" s="259"/>
      <c r="N160" s="14"/>
    </row>
    <row r="161" spans="1:14" ht="12.75">
      <c r="A161" s="10">
        <v>87</v>
      </c>
      <c r="B161" s="10"/>
      <c r="C161" s="10"/>
      <c r="D161" s="10"/>
      <c r="E161" s="10"/>
      <c r="F161" s="131"/>
      <c r="G161" s="10"/>
      <c r="H161" s="127"/>
      <c r="I161" s="10"/>
      <c r="J161" s="10"/>
      <c r="K161" s="127"/>
      <c r="L161" s="258"/>
      <c r="M161" s="259"/>
      <c r="N161" s="14"/>
    </row>
    <row r="162" spans="1:14" ht="12.75">
      <c r="A162" s="10">
        <v>88</v>
      </c>
      <c r="B162" s="10"/>
      <c r="C162" s="10"/>
      <c r="D162" s="10"/>
      <c r="E162" s="10"/>
      <c r="F162" s="131"/>
      <c r="G162" s="10"/>
      <c r="H162" s="127"/>
      <c r="I162" s="10"/>
      <c r="J162" s="10"/>
      <c r="K162" s="127"/>
      <c r="L162" s="258"/>
      <c r="M162" s="259"/>
      <c r="N162" s="14"/>
    </row>
    <row r="163" spans="1:14" ht="12.75">
      <c r="A163" s="10">
        <v>89</v>
      </c>
      <c r="B163" s="10"/>
      <c r="C163" s="10"/>
      <c r="D163" s="10"/>
      <c r="E163" s="10"/>
      <c r="F163" s="131"/>
      <c r="G163" s="10"/>
      <c r="H163" s="127"/>
      <c r="I163" s="10"/>
      <c r="J163" s="10"/>
      <c r="K163" s="127"/>
      <c r="L163" s="258"/>
      <c r="M163" s="259"/>
      <c r="N163" s="14"/>
    </row>
    <row r="164" spans="1:14" ht="12.75">
      <c r="A164" s="10">
        <v>90</v>
      </c>
      <c r="B164" s="10"/>
      <c r="C164" s="10"/>
      <c r="D164" s="10"/>
      <c r="E164" s="10"/>
      <c r="F164" s="131"/>
      <c r="G164" s="10"/>
      <c r="H164" s="127"/>
      <c r="I164" s="10"/>
      <c r="J164" s="10"/>
      <c r="K164" s="127"/>
      <c r="L164" s="258"/>
      <c r="M164" s="259"/>
      <c r="N164" s="14"/>
    </row>
    <row r="165" spans="1:14" ht="12.75">
      <c r="A165" s="10">
        <v>91</v>
      </c>
      <c r="B165" s="10"/>
      <c r="C165" s="10"/>
      <c r="D165" s="10"/>
      <c r="E165" s="10"/>
      <c r="F165" s="131"/>
      <c r="G165" s="10"/>
      <c r="H165" s="127"/>
      <c r="I165" s="10"/>
      <c r="J165" s="10"/>
      <c r="K165" s="127"/>
      <c r="L165" s="258"/>
      <c r="M165" s="259"/>
      <c r="N165" s="14"/>
    </row>
    <row r="166" spans="1:14" ht="12.75">
      <c r="A166" s="10">
        <v>92</v>
      </c>
      <c r="B166" s="10"/>
      <c r="C166" s="10"/>
      <c r="D166" s="10"/>
      <c r="E166" s="10"/>
      <c r="F166" s="131"/>
      <c r="G166" s="10"/>
      <c r="H166" s="127"/>
      <c r="I166" s="10"/>
      <c r="J166" s="10"/>
      <c r="K166" s="127"/>
      <c r="L166" s="258"/>
      <c r="M166" s="259"/>
      <c r="N166" s="14"/>
    </row>
    <row r="167" spans="1:14" ht="12.75">
      <c r="A167" s="10">
        <v>93</v>
      </c>
      <c r="B167" s="10"/>
      <c r="C167" s="10"/>
      <c r="D167" s="10"/>
      <c r="E167" s="10"/>
      <c r="F167" s="131"/>
      <c r="G167" s="10"/>
      <c r="H167" s="127"/>
      <c r="I167" s="10"/>
      <c r="J167" s="10"/>
      <c r="K167" s="127"/>
      <c r="L167" s="258"/>
      <c r="M167" s="259"/>
      <c r="N167" s="14"/>
    </row>
    <row r="168" spans="1:14" ht="12.75">
      <c r="A168" s="10">
        <v>94</v>
      </c>
      <c r="B168" s="10"/>
      <c r="C168" s="10"/>
      <c r="D168" s="10"/>
      <c r="E168" s="10"/>
      <c r="F168" s="131"/>
      <c r="G168" s="10"/>
      <c r="H168" s="127"/>
      <c r="I168" s="10"/>
      <c r="J168" s="10"/>
      <c r="K168" s="127"/>
      <c r="L168" s="258"/>
      <c r="M168" s="259"/>
      <c r="N168" s="14"/>
    </row>
    <row r="169" spans="1:14" ht="12.75">
      <c r="A169" s="10">
        <v>95</v>
      </c>
      <c r="B169" s="10"/>
      <c r="C169" s="10"/>
      <c r="D169" s="10"/>
      <c r="E169" s="10"/>
      <c r="F169" s="131"/>
      <c r="G169" s="10"/>
      <c r="H169" s="127"/>
      <c r="I169" s="10"/>
      <c r="J169" s="10"/>
      <c r="K169" s="127"/>
      <c r="L169" s="258"/>
      <c r="M169" s="259"/>
      <c r="N169" s="14"/>
    </row>
    <row r="170" spans="1:14" ht="12.75">
      <c r="A170" s="10">
        <v>96</v>
      </c>
      <c r="B170" s="10"/>
      <c r="C170" s="10"/>
      <c r="D170" s="10"/>
      <c r="E170" s="10"/>
      <c r="F170" s="131"/>
      <c r="G170" s="10"/>
      <c r="H170" s="127"/>
      <c r="I170" s="10"/>
      <c r="J170" s="10"/>
      <c r="K170" s="127"/>
      <c r="L170" s="258"/>
      <c r="M170" s="259"/>
      <c r="N170" s="14"/>
    </row>
    <row r="171" spans="1:14" ht="12.75">
      <c r="A171" s="10">
        <v>97</v>
      </c>
      <c r="B171" s="10"/>
      <c r="C171" s="10"/>
      <c r="D171" s="10"/>
      <c r="E171" s="10"/>
      <c r="F171" s="131"/>
      <c r="G171" s="10"/>
      <c r="H171" s="127"/>
      <c r="I171" s="10"/>
      <c r="J171" s="10"/>
      <c r="K171" s="127"/>
      <c r="L171" s="258"/>
      <c r="M171" s="259"/>
      <c r="N171" s="14"/>
    </row>
    <row r="172" spans="1:14" ht="12.75">
      <c r="A172" s="10">
        <v>98</v>
      </c>
      <c r="B172" s="10"/>
      <c r="C172" s="10"/>
      <c r="D172" s="10"/>
      <c r="E172" s="10"/>
      <c r="F172" s="131"/>
      <c r="G172" s="10"/>
      <c r="H172" s="127"/>
      <c r="I172" s="10"/>
      <c r="J172" s="10"/>
      <c r="K172" s="127"/>
      <c r="L172" s="258"/>
      <c r="M172" s="259"/>
      <c r="N172" s="14"/>
    </row>
    <row r="173" spans="1:14" ht="12.75">
      <c r="A173" s="10">
        <v>99</v>
      </c>
      <c r="B173" s="10"/>
      <c r="C173" s="10"/>
      <c r="D173" s="10"/>
      <c r="E173" s="10"/>
      <c r="F173" s="131"/>
      <c r="G173" s="10"/>
      <c r="H173" s="127"/>
      <c r="I173" s="10"/>
      <c r="J173" s="10"/>
      <c r="K173" s="127"/>
      <c r="L173" s="258"/>
      <c r="M173" s="259"/>
      <c r="N173" s="14"/>
    </row>
    <row r="174" spans="1:14" ht="12.75">
      <c r="A174" s="10">
        <v>100</v>
      </c>
      <c r="B174" s="10"/>
      <c r="C174" s="10"/>
      <c r="D174" s="10"/>
      <c r="E174" s="10"/>
      <c r="F174" s="131"/>
      <c r="G174" s="10"/>
      <c r="H174" s="127"/>
      <c r="I174" s="10"/>
      <c r="J174" s="10"/>
      <c r="K174" s="127"/>
      <c r="L174" s="258"/>
      <c r="M174" s="259"/>
      <c r="N174" s="14"/>
    </row>
    <row r="175" spans="1:14" ht="12.75">
      <c r="A175" s="10">
        <v>101</v>
      </c>
      <c r="B175" s="10"/>
      <c r="C175" s="10"/>
      <c r="D175" s="10"/>
      <c r="E175" s="10"/>
      <c r="F175" s="131"/>
      <c r="G175" s="10"/>
      <c r="H175" s="127"/>
      <c r="I175" s="10"/>
      <c r="J175" s="10"/>
      <c r="K175" s="127"/>
      <c r="L175" s="258"/>
      <c r="M175" s="259"/>
      <c r="N175" s="14"/>
    </row>
    <row r="176" spans="1:14" ht="12.75">
      <c r="A176" s="10">
        <v>102</v>
      </c>
      <c r="B176" s="10"/>
      <c r="C176" s="10"/>
      <c r="D176" s="10"/>
      <c r="E176" s="10"/>
      <c r="F176" s="131"/>
      <c r="G176" s="10"/>
      <c r="H176" s="127"/>
      <c r="I176" s="10"/>
      <c r="J176" s="10"/>
      <c r="K176" s="127"/>
      <c r="L176" s="258"/>
      <c r="M176" s="259"/>
      <c r="N176" s="14"/>
    </row>
    <row r="177" spans="1:14" ht="12.75">
      <c r="A177" s="10">
        <v>103</v>
      </c>
      <c r="B177" s="10"/>
      <c r="C177" s="10"/>
      <c r="D177" s="10"/>
      <c r="E177" s="10"/>
      <c r="F177" s="131"/>
      <c r="G177" s="10"/>
      <c r="H177" s="127"/>
      <c r="I177" s="10"/>
      <c r="J177" s="10"/>
      <c r="K177" s="127"/>
      <c r="L177" s="258"/>
      <c r="M177" s="259"/>
      <c r="N177" s="14"/>
    </row>
    <row r="178" spans="1:14" ht="12.75">
      <c r="A178" s="10">
        <v>104</v>
      </c>
      <c r="B178" s="10"/>
      <c r="C178" s="10"/>
      <c r="D178" s="10"/>
      <c r="E178" s="10"/>
      <c r="F178" s="131"/>
      <c r="G178" s="10"/>
      <c r="H178" s="127"/>
      <c r="I178" s="10"/>
      <c r="J178" s="10"/>
      <c r="K178" s="127"/>
      <c r="L178" s="258"/>
      <c r="M178" s="259"/>
      <c r="N178" s="14"/>
    </row>
    <row r="179" spans="1:14" ht="12.75">
      <c r="A179" s="10">
        <v>105</v>
      </c>
      <c r="B179" s="10"/>
      <c r="C179" s="10"/>
      <c r="D179" s="10"/>
      <c r="E179" s="10"/>
      <c r="F179" s="131"/>
      <c r="G179" s="10"/>
      <c r="H179" s="127"/>
      <c r="I179" s="10"/>
      <c r="J179" s="10"/>
      <c r="K179" s="127"/>
      <c r="L179" s="258"/>
      <c r="M179" s="259"/>
      <c r="N179" s="14"/>
    </row>
    <row r="180" spans="1:14" ht="12.75">
      <c r="A180" s="10">
        <v>106</v>
      </c>
      <c r="B180" s="10"/>
      <c r="C180" s="10"/>
      <c r="D180" s="10"/>
      <c r="E180" s="10"/>
      <c r="F180" s="131"/>
      <c r="G180" s="10"/>
      <c r="H180" s="127"/>
      <c r="I180" s="10"/>
      <c r="J180" s="10"/>
      <c r="K180" s="127"/>
      <c r="L180" s="258"/>
      <c r="M180" s="259"/>
      <c r="N180" s="14"/>
    </row>
    <row r="181" spans="1:14" ht="12.75">
      <c r="A181" s="10">
        <v>107</v>
      </c>
      <c r="B181" s="10"/>
      <c r="C181" s="10"/>
      <c r="D181" s="10"/>
      <c r="E181" s="10"/>
      <c r="F181" s="131"/>
      <c r="G181" s="10"/>
      <c r="H181" s="127"/>
      <c r="I181" s="10"/>
      <c r="J181" s="10"/>
      <c r="K181" s="127"/>
      <c r="L181" s="258"/>
      <c r="M181" s="259"/>
      <c r="N181" s="14"/>
    </row>
    <row r="182" spans="1:14" ht="12.75">
      <c r="A182" s="10">
        <v>108</v>
      </c>
      <c r="B182" s="10"/>
      <c r="C182" s="10"/>
      <c r="D182" s="10"/>
      <c r="E182" s="10"/>
      <c r="F182" s="131"/>
      <c r="G182" s="10"/>
      <c r="H182" s="127"/>
      <c r="I182" s="10"/>
      <c r="J182" s="10"/>
      <c r="K182" s="127"/>
      <c r="L182" s="258"/>
      <c r="M182" s="259"/>
      <c r="N182" s="14"/>
    </row>
    <row r="183" spans="1:14" ht="12.75">
      <c r="A183" s="10">
        <v>109</v>
      </c>
      <c r="B183" s="10"/>
      <c r="C183" s="10"/>
      <c r="D183" s="10"/>
      <c r="E183" s="10"/>
      <c r="F183" s="131"/>
      <c r="G183" s="10"/>
      <c r="H183" s="127"/>
      <c r="I183" s="10"/>
      <c r="J183" s="10"/>
      <c r="K183" s="127"/>
      <c r="L183" s="258"/>
      <c r="M183" s="259"/>
      <c r="N183" s="14"/>
    </row>
    <row r="184" spans="1:14" ht="12.75">
      <c r="A184" s="10">
        <v>110</v>
      </c>
      <c r="B184" s="10"/>
      <c r="C184" s="10"/>
      <c r="D184" s="10"/>
      <c r="E184" s="10"/>
      <c r="F184" s="126"/>
      <c r="G184" s="127"/>
      <c r="H184" s="127"/>
      <c r="I184" s="128"/>
      <c r="J184" s="127"/>
      <c r="K184" s="127"/>
      <c r="L184" s="228"/>
      <c r="M184" s="228"/>
      <c r="N184" s="14"/>
    </row>
    <row r="185" spans="1:14" ht="12.75">
      <c r="A185" s="10">
        <v>111</v>
      </c>
      <c r="B185" s="10"/>
      <c r="C185" s="10"/>
      <c r="D185" s="10"/>
      <c r="E185" s="10"/>
      <c r="F185" s="128"/>
      <c r="G185" s="127"/>
      <c r="H185" s="127"/>
      <c r="I185" s="128"/>
      <c r="J185" s="127"/>
      <c r="K185" s="127"/>
      <c r="L185" s="228"/>
      <c r="M185" s="228"/>
      <c r="N185" s="14"/>
    </row>
    <row r="186" spans="1:14" ht="12.75">
      <c r="A186" s="39" t="s">
        <v>464</v>
      </c>
      <c r="B186" s="39"/>
      <c r="C186" s="39"/>
      <c r="D186" s="39"/>
      <c r="E186" s="39"/>
      <c r="F186" s="136">
        <f>SUM(F149:F185)</f>
        <v>0</v>
      </c>
      <c r="G186" s="39"/>
      <c r="H186" s="137">
        <f>SUM(H149:H185)</f>
        <v>0</v>
      </c>
      <c r="I186" s="136">
        <f>SUM(I149:I185)</f>
        <v>0</v>
      </c>
      <c r="J186" s="39"/>
      <c r="K186" s="137">
        <f>SUM(K149:K185)</f>
        <v>0</v>
      </c>
      <c r="N186" s="14"/>
    </row>
    <row r="187" spans="1:14" ht="12.75">
      <c r="A187" s="132"/>
      <c r="B187" s="132"/>
      <c r="C187" s="132"/>
      <c r="D187" s="132"/>
      <c r="E187" s="132"/>
      <c r="F187" s="133"/>
      <c r="G187" s="134"/>
      <c r="H187" s="134"/>
      <c r="I187" s="133"/>
      <c r="J187" s="134"/>
      <c r="K187" s="134"/>
      <c r="L187" s="284"/>
      <c r="M187" s="284"/>
      <c r="N187" s="14"/>
    </row>
    <row r="188" spans="1:14" ht="12.75">
      <c r="A188" s="1" t="e">
        <f>CONCATENATE("Число порядкових номерів на сторінці: ",ЧислоПрописом(COUNTA(A149:A185))," (з ",A149," по ",A185,")")</f>
        <v>#NAME?</v>
      </c>
      <c r="B188" s="132"/>
      <c r="C188" s="132"/>
      <c r="D188" s="135" t="e">
        <f>CONCATENATE("Загальна кількість у натуральних вимірах фактично на сторінці: ",ЧислоПрописом(F186))</f>
        <v>#NAME?</v>
      </c>
      <c r="E188" s="132"/>
      <c r="F188" s="133"/>
      <c r="G188" s="134"/>
      <c r="H188" s="134"/>
      <c r="I188" s="133"/>
      <c r="J188" s="134"/>
      <c r="K188" s="134"/>
      <c r="L188" s="284"/>
      <c r="M188" s="284"/>
      <c r="N188" s="14"/>
    </row>
    <row r="189" spans="4:14" ht="12.75">
      <c r="D189" s="135" t="e">
        <f>CONCATENATE("Загальна кількість у натуральних вимірах за даними бухобліку на сторінці: ",ЧислоПрописом(I186))</f>
        <v>#NAME?</v>
      </c>
      <c r="F189" s="14"/>
      <c r="G189" s="14"/>
      <c r="N189" s="14"/>
    </row>
    <row r="190" spans="6:14" ht="12.75">
      <c r="F190" s="14"/>
      <c r="G190" s="14"/>
      <c r="N190" s="14"/>
    </row>
    <row r="191" spans="6:14" ht="12.75">
      <c r="F191" s="14"/>
      <c r="G191" s="14"/>
      <c r="N191" s="14"/>
    </row>
    <row r="192" spans="6:14" ht="12.75">
      <c r="F192" s="14"/>
      <c r="G192" s="14"/>
      <c r="N192" s="14"/>
    </row>
    <row r="193" spans="1:14" ht="15.75">
      <c r="A193" s="270" t="s">
        <v>59</v>
      </c>
      <c r="B193" s="270" t="s">
        <v>60</v>
      </c>
      <c r="C193" s="270" t="s">
        <v>50</v>
      </c>
      <c r="D193" s="270"/>
      <c r="E193" s="228" t="s">
        <v>51</v>
      </c>
      <c r="F193" s="270" t="s">
        <v>12</v>
      </c>
      <c r="G193" s="270"/>
      <c r="H193" s="270"/>
      <c r="I193" s="270" t="s">
        <v>68</v>
      </c>
      <c r="J193" s="270"/>
      <c r="K193" s="270"/>
      <c r="L193" s="270" t="s">
        <v>52</v>
      </c>
      <c r="M193" s="270"/>
      <c r="N193" s="14"/>
    </row>
    <row r="194" spans="1:14" ht="38.25">
      <c r="A194" s="270"/>
      <c r="B194" s="270"/>
      <c r="C194" s="35" t="s">
        <v>53</v>
      </c>
      <c r="D194" s="10" t="s">
        <v>66</v>
      </c>
      <c r="E194" s="228"/>
      <c r="F194" s="35" t="s">
        <v>54</v>
      </c>
      <c r="G194" s="35" t="s">
        <v>55</v>
      </c>
      <c r="H194" s="35" t="s">
        <v>56</v>
      </c>
      <c r="I194" s="35" t="s">
        <v>54</v>
      </c>
      <c r="J194" s="35" t="s">
        <v>57</v>
      </c>
      <c r="K194" s="35" t="s">
        <v>56</v>
      </c>
      <c r="L194" s="270"/>
      <c r="M194" s="270"/>
      <c r="N194" s="14"/>
    </row>
    <row r="195" spans="1:14" ht="12.75">
      <c r="A195" s="36">
        <v>1</v>
      </c>
      <c r="B195" s="36">
        <v>2</v>
      </c>
      <c r="C195" s="36">
        <v>3</v>
      </c>
      <c r="D195" s="36">
        <v>4</v>
      </c>
      <c r="E195" s="36">
        <v>5</v>
      </c>
      <c r="F195" s="40">
        <v>6</v>
      </c>
      <c r="G195" s="36">
        <v>7</v>
      </c>
      <c r="H195" s="36">
        <v>8</v>
      </c>
      <c r="I195" s="36">
        <v>9</v>
      </c>
      <c r="J195" s="36">
        <v>10</v>
      </c>
      <c r="K195" s="36">
        <v>11</v>
      </c>
      <c r="L195" s="282">
        <v>12</v>
      </c>
      <c r="M195" s="282"/>
      <c r="N195" s="14"/>
    </row>
    <row r="196" spans="1:14" ht="12.75">
      <c r="A196" s="10">
        <v>112</v>
      </c>
      <c r="B196" s="10"/>
      <c r="C196" s="10"/>
      <c r="D196" s="10"/>
      <c r="E196" s="10"/>
      <c r="F196" s="131"/>
      <c r="G196" s="10"/>
      <c r="H196" s="127"/>
      <c r="I196" s="10"/>
      <c r="J196" s="10"/>
      <c r="K196" s="127"/>
      <c r="L196" s="258"/>
      <c r="M196" s="259"/>
      <c r="N196" s="14"/>
    </row>
    <row r="197" spans="1:14" ht="12.75">
      <c r="A197" s="10">
        <v>113</v>
      </c>
      <c r="B197" s="10"/>
      <c r="C197" s="10"/>
      <c r="D197" s="10"/>
      <c r="E197" s="10"/>
      <c r="F197" s="131"/>
      <c r="G197" s="10"/>
      <c r="H197" s="127"/>
      <c r="I197" s="10"/>
      <c r="J197" s="10"/>
      <c r="K197" s="127"/>
      <c r="L197" s="258"/>
      <c r="M197" s="259"/>
      <c r="N197" s="14"/>
    </row>
    <row r="198" spans="1:14" ht="12.75">
      <c r="A198" s="10">
        <v>114</v>
      </c>
      <c r="B198" s="10"/>
      <c r="C198" s="10"/>
      <c r="D198" s="10"/>
      <c r="E198" s="10"/>
      <c r="F198" s="131"/>
      <c r="G198" s="10"/>
      <c r="H198" s="127"/>
      <c r="I198" s="10"/>
      <c r="J198" s="10"/>
      <c r="K198" s="127"/>
      <c r="L198" s="258"/>
      <c r="M198" s="259"/>
      <c r="N198" s="14"/>
    </row>
    <row r="199" spans="1:14" ht="12.75">
      <c r="A199" s="10">
        <v>115</v>
      </c>
      <c r="B199" s="10"/>
      <c r="C199" s="10"/>
      <c r="D199" s="10"/>
      <c r="E199" s="10"/>
      <c r="F199" s="131"/>
      <c r="G199" s="10"/>
      <c r="H199" s="127"/>
      <c r="I199" s="10"/>
      <c r="J199" s="10"/>
      <c r="K199" s="127"/>
      <c r="L199" s="258"/>
      <c r="M199" s="259"/>
      <c r="N199" s="14"/>
    </row>
    <row r="200" spans="1:14" ht="12.75">
      <c r="A200" s="10">
        <v>116</v>
      </c>
      <c r="B200" s="10"/>
      <c r="C200" s="10"/>
      <c r="D200" s="10"/>
      <c r="E200" s="10"/>
      <c r="F200" s="131"/>
      <c r="G200" s="10"/>
      <c r="H200" s="127"/>
      <c r="I200" s="10"/>
      <c r="J200" s="10"/>
      <c r="K200" s="127"/>
      <c r="L200" s="258"/>
      <c r="M200" s="259"/>
      <c r="N200" s="14"/>
    </row>
    <row r="201" spans="1:14" ht="12.75">
      <c r="A201" s="10">
        <v>117</v>
      </c>
      <c r="B201" s="10"/>
      <c r="C201" s="10"/>
      <c r="D201" s="10"/>
      <c r="E201" s="10"/>
      <c r="F201" s="131"/>
      <c r="G201" s="10"/>
      <c r="H201" s="127"/>
      <c r="I201" s="10"/>
      <c r="J201" s="10"/>
      <c r="K201" s="127"/>
      <c r="L201" s="258"/>
      <c r="M201" s="259"/>
      <c r="N201" s="14"/>
    </row>
    <row r="202" spans="1:14" ht="12.75">
      <c r="A202" s="10">
        <v>118</v>
      </c>
      <c r="B202" s="10"/>
      <c r="C202" s="10"/>
      <c r="D202" s="10"/>
      <c r="E202" s="10"/>
      <c r="F202" s="131"/>
      <c r="G202" s="10"/>
      <c r="H202" s="127"/>
      <c r="I202" s="10"/>
      <c r="J202" s="10"/>
      <c r="K202" s="127"/>
      <c r="L202" s="258"/>
      <c r="M202" s="259"/>
      <c r="N202" s="14"/>
    </row>
    <row r="203" spans="1:14" ht="12.75">
      <c r="A203" s="10">
        <v>119</v>
      </c>
      <c r="B203" s="10"/>
      <c r="C203" s="10"/>
      <c r="D203" s="10"/>
      <c r="E203" s="10"/>
      <c r="F203" s="131"/>
      <c r="G203" s="10"/>
      <c r="H203" s="127"/>
      <c r="I203" s="10"/>
      <c r="J203" s="10"/>
      <c r="K203" s="127"/>
      <c r="L203" s="258"/>
      <c r="M203" s="259"/>
      <c r="N203" s="14"/>
    </row>
    <row r="204" spans="1:14" ht="12.75">
      <c r="A204" s="10">
        <v>120</v>
      </c>
      <c r="B204" s="10"/>
      <c r="C204" s="10"/>
      <c r="D204" s="10"/>
      <c r="E204" s="10"/>
      <c r="F204" s="131"/>
      <c r="G204" s="10"/>
      <c r="H204" s="127"/>
      <c r="I204" s="10"/>
      <c r="J204" s="10"/>
      <c r="K204" s="127"/>
      <c r="L204" s="258"/>
      <c r="M204" s="259"/>
      <c r="N204" s="14"/>
    </row>
    <row r="205" spans="1:14" ht="12.75">
      <c r="A205" s="10">
        <v>121</v>
      </c>
      <c r="B205" s="10"/>
      <c r="C205" s="10"/>
      <c r="D205" s="10"/>
      <c r="E205" s="10"/>
      <c r="F205" s="131"/>
      <c r="G205" s="10"/>
      <c r="H205" s="127"/>
      <c r="I205" s="10"/>
      <c r="J205" s="10"/>
      <c r="K205" s="127"/>
      <c r="L205" s="258"/>
      <c r="M205" s="259"/>
      <c r="N205" s="14"/>
    </row>
    <row r="206" spans="1:14" ht="12.75">
      <c r="A206" s="10">
        <v>122</v>
      </c>
      <c r="B206" s="10"/>
      <c r="C206" s="10"/>
      <c r="D206" s="10"/>
      <c r="E206" s="10"/>
      <c r="F206" s="131"/>
      <c r="G206" s="10"/>
      <c r="H206" s="127"/>
      <c r="I206" s="10"/>
      <c r="J206" s="10"/>
      <c r="K206" s="127"/>
      <c r="L206" s="258"/>
      <c r="M206" s="259"/>
      <c r="N206" s="14"/>
    </row>
    <row r="207" spans="1:14" ht="12.75">
      <c r="A207" s="10">
        <v>123</v>
      </c>
      <c r="B207" s="10"/>
      <c r="C207" s="10"/>
      <c r="D207" s="10"/>
      <c r="E207" s="10"/>
      <c r="F207" s="131"/>
      <c r="G207" s="10"/>
      <c r="H207" s="127"/>
      <c r="I207" s="10"/>
      <c r="J207" s="10"/>
      <c r="K207" s="127"/>
      <c r="L207" s="258"/>
      <c r="M207" s="259"/>
      <c r="N207" s="14"/>
    </row>
    <row r="208" spans="1:14" ht="12.75">
      <c r="A208" s="10">
        <v>124</v>
      </c>
      <c r="B208" s="10"/>
      <c r="C208" s="10"/>
      <c r="D208" s="10"/>
      <c r="E208" s="10"/>
      <c r="F208" s="131"/>
      <c r="G208" s="10"/>
      <c r="H208" s="127"/>
      <c r="I208" s="10"/>
      <c r="J208" s="10"/>
      <c r="K208" s="127"/>
      <c r="L208" s="258"/>
      <c r="M208" s="259"/>
      <c r="N208" s="14"/>
    </row>
    <row r="209" spans="1:14" ht="12.75">
      <c r="A209" s="10">
        <v>125</v>
      </c>
      <c r="B209" s="10"/>
      <c r="C209" s="10"/>
      <c r="D209" s="10"/>
      <c r="E209" s="10"/>
      <c r="F209" s="131"/>
      <c r="G209" s="10"/>
      <c r="H209" s="127"/>
      <c r="I209" s="10"/>
      <c r="J209" s="10"/>
      <c r="K209" s="127"/>
      <c r="L209" s="258"/>
      <c r="M209" s="259"/>
      <c r="N209" s="14"/>
    </row>
    <row r="210" spans="1:14" ht="12.75">
      <c r="A210" s="10">
        <v>126</v>
      </c>
      <c r="B210" s="10"/>
      <c r="C210" s="10"/>
      <c r="D210" s="10"/>
      <c r="E210" s="10"/>
      <c r="F210" s="131"/>
      <c r="G210" s="10"/>
      <c r="H210" s="127"/>
      <c r="I210" s="10"/>
      <c r="J210" s="10"/>
      <c r="K210" s="127"/>
      <c r="L210" s="258"/>
      <c r="M210" s="259"/>
      <c r="N210" s="14"/>
    </row>
    <row r="211" spans="1:14" ht="12.75">
      <c r="A211" s="10">
        <v>127</v>
      </c>
      <c r="B211" s="10"/>
      <c r="C211" s="10"/>
      <c r="D211" s="10"/>
      <c r="E211" s="10"/>
      <c r="F211" s="131"/>
      <c r="G211" s="10"/>
      <c r="H211" s="127"/>
      <c r="I211" s="10"/>
      <c r="J211" s="10"/>
      <c r="K211" s="127"/>
      <c r="L211" s="258"/>
      <c r="M211" s="259"/>
      <c r="N211" s="14"/>
    </row>
    <row r="212" spans="1:14" ht="12.75">
      <c r="A212" s="10">
        <v>128</v>
      </c>
      <c r="B212" s="10"/>
      <c r="C212" s="10"/>
      <c r="D212" s="10"/>
      <c r="E212" s="10"/>
      <c r="F212" s="131"/>
      <c r="G212" s="10"/>
      <c r="H212" s="127"/>
      <c r="I212" s="10"/>
      <c r="J212" s="10"/>
      <c r="K212" s="127"/>
      <c r="L212" s="258"/>
      <c r="M212" s="259"/>
      <c r="N212" s="14"/>
    </row>
    <row r="213" spans="1:14" ht="12.75">
      <c r="A213" s="10">
        <v>129</v>
      </c>
      <c r="B213" s="10"/>
      <c r="C213" s="10"/>
      <c r="D213" s="10"/>
      <c r="E213" s="10"/>
      <c r="F213" s="131"/>
      <c r="G213" s="10"/>
      <c r="H213" s="127"/>
      <c r="I213" s="10"/>
      <c r="J213" s="10"/>
      <c r="K213" s="127"/>
      <c r="L213" s="258"/>
      <c r="M213" s="259"/>
      <c r="N213" s="14"/>
    </row>
    <row r="214" spans="1:14" ht="12.75">
      <c r="A214" s="10">
        <v>130</v>
      </c>
      <c r="B214" s="10"/>
      <c r="C214" s="10"/>
      <c r="D214" s="10"/>
      <c r="E214" s="10"/>
      <c r="F214" s="131"/>
      <c r="G214" s="10"/>
      <c r="H214" s="127"/>
      <c r="I214" s="10"/>
      <c r="J214" s="10"/>
      <c r="K214" s="127"/>
      <c r="L214" s="258"/>
      <c r="M214" s="259"/>
      <c r="N214" s="14"/>
    </row>
    <row r="215" spans="1:14" ht="12.75">
      <c r="A215" s="10">
        <v>131</v>
      </c>
      <c r="B215" s="10"/>
      <c r="C215" s="10"/>
      <c r="D215" s="10"/>
      <c r="E215" s="10"/>
      <c r="F215" s="131"/>
      <c r="G215" s="10"/>
      <c r="H215" s="127"/>
      <c r="I215" s="10"/>
      <c r="J215" s="10"/>
      <c r="K215" s="127"/>
      <c r="L215" s="258"/>
      <c r="M215" s="259"/>
      <c r="N215" s="14"/>
    </row>
    <row r="216" spans="1:14" ht="12.75">
      <c r="A216" s="10">
        <v>132</v>
      </c>
      <c r="B216" s="10"/>
      <c r="C216" s="10"/>
      <c r="D216" s="10"/>
      <c r="E216" s="10"/>
      <c r="F216" s="131"/>
      <c r="G216" s="10"/>
      <c r="H216" s="127"/>
      <c r="I216" s="10"/>
      <c r="J216" s="10"/>
      <c r="K216" s="127"/>
      <c r="L216" s="258"/>
      <c r="M216" s="259"/>
      <c r="N216" s="14"/>
    </row>
    <row r="217" spans="1:14" ht="12.75">
      <c r="A217" s="10">
        <v>133</v>
      </c>
      <c r="B217" s="10"/>
      <c r="C217" s="10"/>
      <c r="D217" s="10"/>
      <c r="E217" s="10"/>
      <c r="F217" s="131"/>
      <c r="G217" s="10"/>
      <c r="H217" s="127"/>
      <c r="I217" s="10"/>
      <c r="J217" s="10"/>
      <c r="K217" s="127"/>
      <c r="L217" s="258"/>
      <c r="M217" s="259"/>
      <c r="N217" s="14"/>
    </row>
    <row r="218" spans="1:14" ht="12.75">
      <c r="A218" s="10">
        <v>134</v>
      </c>
      <c r="B218" s="10"/>
      <c r="C218" s="10"/>
      <c r="D218" s="10"/>
      <c r="E218" s="10"/>
      <c r="F218" s="131"/>
      <c r="G218" s="10"/>
      <c r="H218" s="127"/>
      <c r="I218" s="10"/>
      <c r="J218" s="10"/>
      <c r="K218" s="127"/>
      <c r="L218" s="258"/>
      <c r="M218" s="259"/>
      <c r="N218" s="14"/>
    </row>
    <row r="219" spans="1:14" ht="12.75">
      <c r="A219" s="10">
        <v>135</v>
      </c>
      <c r="B219" s="10"/>
      <c r="C219" s="10"/>
      <c r="D219" s="10"/>
      <c r="E219" s="10"/>
      <c r="F219" s="131"/>
      <c r="G219" s="10"/>
      <c r="H219" s="127"/>
      <c r="I219" s="10"/>
      <c r="J219" s="10"/>
      <c r="K219" s="127"/>
      <c r="L219" s="258"/>
      <c r="M219" s="259"/>
      <c r="N219" s="14"/>
    </row>
    <row r="220" spans="1:14" ht="12.75">
      <c r="A220" s="10">
        <v>136</v>
      </c>
      <c r="B220" s="10"/>
      <c r="C220" s="10"/>
      <c r="D220" s="10"/>
      <c r="E220" s="10"/>
      <c r="F220" s="131"/>
      <c r="G220" s="10"/>
      <c r="H220" s="127"/>
      <c r="I220" s="10"/>
      <c r="J220" s="10"/>
      <c r="K220" s="127"/>
      <c r="L220" s="258"/>
      <c r="M220" s="259"/>
      <c r="N220" s="14"/>
    </row>
    <row r="221" spans="1:14" ht="12.75">
      <c r="A221" s="10">
        <v>137</v>
      </c>
      <c r="B221" s="10"/>
      <c r="C221" s="10"/>
      <c r="D221" s="10"/>
      <c r="E221" s="10"/>
      <c r="F221" s="131"/>
      <c r="G221" s="10"/>
      <c r="H221" s="127"/>
      <c r="I221" s="10"/>
      <c r="J221" s="10"/>
      <c r="K221" s="127"/>
      <c r="L221" s="258"/>
      <c r="M221" s="259"/>
      <c r="N221" s="14"/>
    </row>
    <row r="222" spans="1:14" ht="12.75">
      <c r="A222" s="10">
        <v>138</v>
      </c>
      <c r="B222" s="10"/>
      <c r="C222" s="10"/>
      <c r="D222" s="10"/>
      <c r="E222" s="10"/>
      <c r="F222" s="131"/>
      <c r="G222" s="10"/>
      <c r="H222" s="127"/>
      <c r="I222" s="10"/>
      <c r="J222" s="10"/>
      <c r="K222" s="127"/>
      <c r="L222" s="258"/>
      <c r="M222" s="259"/>
      <c r="N222" s="14"/>
    </row>
    <row r="223" spans="1:14" ht="12.75">
      <c r="A223" s="10">
        <v>139</v>
      </c>
      <c r="B223" s="10"/>
      <c r="C223" s="10"/>
      <c r="D223" s="10"/>
      <c r="E223" s="10"/>
      <c r="F223" s="131"/>
      <c r="G223" s="10"/>
      <c r="H223" s="127"/>
      <c r="I223" s="10"/>
      <c r="J223" s="10"/>
      <c r="K223" s="127"/>
      <c r="L223" s="258"/>
      <c r="M223" s="259"/>
      <c r="N223" s="14"/>
    </row>
    <row r="224" spans="1:14" ht="12.75">
      <c r="A224" s="10">
        <v>140</v>
      </c>
      <c r="B224" s="10"/>
      <c r="C224" s="10"/>
      <c r="D224" s="10"/>
      <c r="E224" s="10"/>
      <c r="F224" s="131"/>
      <c r="G224" s="10"/>
      <c r="H224" s="127"/>
      <c r="I224" s="10"/>
      <c r="J224" s="10"/>
      <c r="K224" s="127"/>
      <c r="L224" s="258"/>
      <c r="M224" s="259"/>
      <c r="N224" s="14"/>
    </row>
    <row r="225" spans="1:14" ht="12.75">
      <c r="A225" s="10">
        <v>141</v>
      </c>
      <c r="B225" s="10"/>
      <c r="C225" s="10"/>
      <c r="D225" s="10"/>
      <c r="E225" s="10"/>
      <c r="F225" s="131"/>
      <c r="G225" s="10"/>
      <c r="H225" s="127"/>
      <c r="I225" s="10"/>
      <c r="J225" s="10"/>
      <c r="K225" s="127"/>
      <c r="L225" s="258"/>
      <c r="M225" s="259"/>
      <c r="N225" s="14"/>
    </row>
    <row r="226" spans="1:14" ht="12.75">
      <c r="A226" s="10">
        <v>142</v>
      </c>
      <c r="B226" s="10"/>
      <c r="C226" s="10"/>
      <c r="D226" s="10"/>
      <c r="E226" s="10"/>
      <c r="F226" s="131"/>
      <c r="G226" s="10"/>
      <c r="H226" s="127"/>
      <c r="I226" s="10"/>
      <c r="J226" s="10"/>
      <c r="K226" s="127"/>
      <c r="L226" s="258"/>
      <c r="M226" s="259"/>
      <c r="N226" s="14"/>
    </row>
    <row r="227" spans="1:14" ht="12.75">
      <c r="A227" s="10">
        <v>143</v>
      </c>
      <c r="B227" s="10"/>
      <c r="C227" s="10"/>
      <c r="D227" s="10"/>
      <c r="E227" s="10"/>
      <c r="F227" s="131"/>
      <c r="G227" s="10"/>
      <c r="H227" s="127"/>
      <c r="I227" s="10"/>
      <c r="J227" s="10"/>
      <c r="K227" s="127"/>
      <c r="L227" s="258"/>
      <c r="M227" s="259"/>
      <c r="N227" s="14"/>
    </row>
    <row r="228" spans="1:14" ht="12.75">
      <c r="A228" s="10">
        <v>144</v>
      </c>
      <c r="B228" s="10"/>
      <c r="C228" s="10"/>
      <c r="D228" s="10"/>
      <c r="E228" s="10"/>
      <c r="F228" s="131"/>
      <c r="G228" s="10"/>
      <c r="H228" s="127"/>
      <c r="I228" s="10"/>
      <c r="J228" s="10"/>
      <c r="K228" s="127"/>
      <c r="L228" s="258"/>
      <c r="M228" s="259"/>
      <c r="N228" s="14"/>
    </row>
    <row r="229" spans="1:14" ht="12.75">
      <c r="A229" s="10">
        <v>145</v>
      </c>
      <c r="B229" s="10"/>
      <c r="C229" s="10"/>
      <c r="D229" s="10"/>
      <c r="E229" s="10"/>
      <c r="F229" s="131"/>
      <c r="G229" s="10"/>
      <c r="H229" s="127"/>
      <c r="I229" s="10"/>
      <c r="J229" s="10"/>
      <c r="K229" s="127"/>
      <c r="L229" s="258"/>
      <c r="M229" s="259"/>
      <c r="N229" s="14"/>
    </row>
    <row r="230" spans="1:14" ht="12.75">
      <c r="A230" s="10">
        <v>146</v>
      </c>
      <c r="B230" s="10"/>
      <c r="C230" s="10"/>
      <c r="D230" s="10"/>
      <c r="E230" s="10"/>
      <c r="F230" s="131"/>
      <c r="G230" s="10"/>
      <c r="H230" s="127"/>
      <c r="I230" s="10"/>
      <c r="J230" s="10"/>
      <c r="K230" s="127"/>
      <c r="L230" s="258"/>
      <c r="M230" s="259"/>
      <c r="N230" s="14"/>
    </row>
    <row r="231" spans="1:14" ht="12.75">
      <c r="A231" s="10">
        <v>147</v>
      </c>
      <c r="B231" s="10"/>
      <c r="C231" s="10"/>
      <c r="D231" s="10"/>
      <c r="E231" s="10"/>
      <c r="F231" s="126"/>
      <c r="G231" s="127"/>
      <c r="H231" s="127"/>
      <c r="I231" s="128"/>
      <c r="J231" s="127"/>
      <c r="K231" s="127"/>
      <c r="L231" s="228"/>
      <c r="M231" s="228"/>
      <c r="N231" s="14"/>
    </row>
    <row r="232" spans="1:14" ht="12.75">
      <c r="A232" s="10">
        <v>148</v>
      </c>
      <c r="B232" s="10"/>
      <c r="C232" s="10"/>
      <c r="D232" s="10"/>
      <c r="E232" s="10"/>
      <c r="F232" s="128"/>
      <c r="G232" s="127"/>
      <c r="H232" s="127"/>
      <c r="I232" s="128"/>
      <c r="J232" s="127"/>
      <c r="K232" s="127"/>
      <c r="L232" s="228"/>
      <c r="M232" s="228"/>
      <c r="N232" s="14"/>
    </row>
    <row r="233" spans="1:14" ht="12.75">
      <c r="A233" s="39" t="s">
        <v>464</v>
      </c>
      <c r="B233" s="39"/>
      <c r="C233" s="39"/>
      <c r="D233" s="39"/>
      <c r="E233" s="39"/>
      <c r="F233" s="136">
        <f>SUM(F196:F232)</f>
        <v>0</v>
      </c>
      <c r="G233" s="39"/>
      <c r="H233" s="137">
        <f>SUM(H196:H232)</f>
        <v>0</v>
      </c>
      <c r="I233" s="136">
        <f>SUM(I196:I232)</f>
        <v>0</v>
      </c>
      <c r="J233" s="39"/>
      <c r="K233" s="137">
        <f>SUM(K196:K232)</f>
        <v>0</v>
      </c>
      <c r="N233" s="14"/>
    </row>
    <row r="234" spans="1:14" ht="12.75">
      <c r="A234" s="132"/>
      <c r="B234" s="132"/>
      <c r="C234" s="132"/>
      <c r="D234" s="132"/>
      <c r="E234" s="132"/>
      <c r="F234" s="133"/>
      <c r="G234" s="134"/>
      <c r="H234" s="134"/>
      <c r="I234" s="133"/>
      <c r="J234" s="134"/>
      <c r="K234" s="134"/>
      <c r="L234" s="284"/>
      <c r="M234" s="284"/>
      <c r="N234" s="14"/>
    </row>
    <row r="235" spans="1:14" ht="12.75">
      <c r="A235" s="1" t="e">
        <f>CONCATENATE("Число порядкових номерів на сторінці: ",ЧислоПрописом(COUNTA(A196:A232))," (з ",A196," по ",A232,")")</f>
        <v>#NAME?</v>
      </c>
      <c r="B235" s="132"/>
      <c r="C235" s="132"/>
      <c r="D235" s="135" t="e">
        <f>CONCATENATE("Загальна кількість у натуральних вимірах фактично на сторінці: ",ЧислоПрописом(F233))</f>
        <v>#NAME?</v>
      </c>
      <c r="E235" s="132"/>
      <c r="F235" s="133"/>
      <c r="G235" s="134"/>
      <c r="H235" s="134"/>
      <c r="I235" s="133"/>
      <c r="J235" s="134"/>
      <c r="K235" s="134"/>
      <c r="L235" s="284"/>
      <c r="M235" s="284"/>
      <c r="N235" s="14"/>
    </row>
    <row r="236" spans="4:14" ht="12.75">
      <c r="D236" s="135" t="e">
        <f>CONCATENATE("Загальна кількість у натуральних вимірах за даними бухобліку на сторінці: ",ЧислоПрописом(I233))</f>
        <v>#NAME?</v>
      </c>
      <c r="F236" s="14"/>
      <c r="G236" s="14"/>
      <c r="N236" s="14"/>
    </row>
    <row r="237" spans="6:14" ht="12.75">
      <c r="F237" s="14"/>
      <c r="G237" s="14"/>
      <c r="N237" s="14"/>
    </row>
    <row r="238" spans="6:14" ht="12.75">
      <c r="F238" s="14"/>
      <c r="G238" s="14"/>
      <c r="N238" s="14"/>
    </row>
    <row r="239" spans="6:14" ht="12.75">
      <c r="F239" s="14"/>
      <c r="G239" s="14"/>
      <c r="N239" s="14"/>
    </row>
    <row r="240" spans="1:14" ht="15.75">
      <c r="A240" s="270" t="s">
        <v>59</v>
      </c>
      <c r="B240" s="270" t="s">
        <v>60</v>
      </c>
      <c r="C240" s="270" t="s">
        <v>50</v>
      </c>
      <c r="D240" s="270"/>
      <c r="E240" s="228" t="s">
        <v>51</v>
      </c>
      <c r="F240" s="270" t="s">
        <v>12</v>
      </c>
      <c r="G240" s="270"/>
      <c r="H240" s="270"/>
      <c r="I240" s="270" t="s">
        <v>68</v>
      </c>
      <c r="J240" s="270"/>
      <c r="K240" s="270"/>
      <c r="L240" s="270" t="s">
        <v>52</v>
      </c>
      <c r="M240" s="270"/>
      <c r="N240" s="14"/>
    </row>
    <row r="241" spans="1:14" ht="38.25">
      <c r="A241" s="270"/>
      <c r="B241" s="270"/>
      <c r="C241" s="35" t="s">
        <v>53</v>
      </c>
      <c r="D241" s="10" t="s">
        <v>66</v>
      </c>
      <c r="E241" s="228"/>
      <c r="F241" s="35" t="s">
        <v>54</v>
      </c>
      <c r="G241" s="35" t="s">
        <v>55</v>
      </c>
      <c r="H241" s="35" t="s">
        <v>56</v>
      </c>
      <c r="I241" s="35" t="s">
        <v>54</v>
      </c>
      <c r="J241" s="35" t="s">
        <v>57</v>
      </c>
      <c r="K241" s="35" t="s">
        <v>56</v>
      </c>
      <c r="L241" s="270"/>
      <c r="M241" s="270"/>
      <c r="N241" s="14"/>
    </row>
    <row r="242" spans="1:14" ht="12.75">
      <c r="A242" s="36">
        <v>1</v>
      </c>
      <c r="B242" s="36">
        <v>2</v>
      </c>
      <c r="C242" s="36">
        <v>3</v>
      </c>
      <c r="D242" s="36">
        <v>4</v>
      </c>
      <c r="E242" s="36">
        <v>5</v>
      </c>
      <c r="F242" s="40">
        <v>6</v>
      </c>
      <c r="G242" s="36">
        <v>7</v>
      </c>
      <c r="H242" s="36">
        <v>8</v>
      </c>
      <c r="I242" s="36">
        <v>9</v>
      </c>
      <c r="J242" s="36">
        <v>10</v>
      </c>
      <c r="K242" s="36">
        <v>11</v>
      </c>
      <c r="L242" s="282">
        <v>12</v>
      </c>
      <c r="M242" s="282"/>
      <c r="N242" s="14"/>
    </row>
    <row r="243" spans="1:14" ht="12.75">
      <c r="A243" s="10">
        <v>149</v>
      </c>
      <c r="B243" s="10"/>
      <c r="C243" s="10"/>
      <c r="D243" s="10"/>
      <c r="E243" s="10"/>
      <c r="F243" s="131"/>
      <c r="G243" s="10"/>
      <c r="H243" s="127"/>
      <c r="I243" s="10"/>
      <c r="J243" s="10"/>
      <c r="K243" s="127"/>
      <c r="L243" s="258"/>
      <c r="M243" s="259"/>
      <c r="N243" s="14"/>
    </row>
    <row r="244" spans="1:14" ht="12.75">
      <c r="A244" s="10">
        <v>150</v>
      </c>
      <c r="B244" s="10"/>
      <c r="C244" s="10"/>
      <c r="D244" s="10"/>
      <c r="E244" s="10"/>
      <c r="F244" s="131"/>
      <c r="G244" s="10"/>
      <c r="H244" s="127"/>
      <c r="I244" s="10"/>
      <c r="J244" s="10"/>
      <c r="K244" s="127"/>
      <c r="L244" s="258"/>
      <c r="M244" s="259"/>
      <c r="N244" s="14"/>
    </row>
    <row r="245" spans="1:14" ht="12.75">
      <c r="A245" s="10">
        <v>151</v>
      </c>
      <c r="B245" s="10"/>
      <c r="C245" s="10"/>
      <c r="D245" s="10"/>
      <c r="E245" s="10"/>
      <c r="F245" s="131"/>
      <c r="G245" s="10"/>
      <c r="H245" s="127"/>
      <c r="I245" s="10"/>
      <c r="J245" s="10"/>
      <c r="K245" s="127"/>
      <c r="L245" s="258"/>
      <c r="M245" s="259"/>
      <c r="N245" s="14"/>
    </row>
    <row r="246" spans="1:14" ht="12.75">
      <c r="A246" s="10">
        <v>152</v>
      </c>
      <c r="B246" s="10"/>
      <c r="C246" s="10"/>
      <c r="D246" s="10"/>
      <c r="E246" s="10"/>
      <c r="F246" s="131"/>
      <c r="G246" s="10"/>
      <c r="H246" s="127"/>
      <c r="I246" s="10"/>
      <c r="J246" s="10"/>
      <c r="K246" s="127"/>
      <c r="L246" s="258"/>
      <c r="M246" s="259"/>
      <c r="N246" s="14"/>
    </row>
    <row r="247" spans="1:14" ht="12.75">
      <c r="A247" s="10">
        <v>153</v>
      </c>
      <c r="B247" s="10"/>
      <c r="C247" s="10"/>
      <c r="D247" s="10"/>
      <c r="E247" s="10"/>
      <c r="F247" s="131"/>
      <c r="G247" s="10"/>
      <c r="H247" s="127"/>
      <c r="I247" s="10"/>
      <c r="J247" s="10"/>
      <c r="K247" s="127"/>
      <c r="L247" s="258"/>
      <c r="M247" s="259"/>
      <c r="N247" s="14"/>
    </row>
    <row r="248" spans="1:14" ht="12.75">
      <c r="A248" s="10">
        <v>154</v>
      </c>
      <c r="B248" s="10"/>
      <c r="C248" s="10"/>
      <c r="D248" s="10"/>
      <c r="E248" s="10"/>
      <c r="F248" s="131"/>
      <c r="G248" s="10"/>
      <c r="H248" s="127"/>
      <c r="I248" s="10"/>
      <c r="J248" s="10"/>
      <c r="K248" s="127"/>
      <c r="L248" s="258"/>
      <c r="M248" s="259"/>
      <c r="N248" s="14"/>
    </row>
    <row r="249" spans="1:14" ht="12.75">
      <c r="A249" s="10">
        <v>155</v>
      </c>
      <c r="B249" s="10"/>
      <c r="C249" s="10"/>
      <c r="D249" s="10"/>
      <c r="E249" s="10"/>
      <c r="F249" s="131"/>
      <c r="G249" s="10"/>
      <c r="H249" s="127"/>
      <c r="I249" s="10"/>
      <c r="J249" s="10"/>
      <c r="K249" s="127"/>
      <c r="L249" s="258"/>
      <c r="M249" s="259"/>
      <c r="N249" s="14"/>
    </row>
    <row r="250" spans="1:14" ht="12.75">
      <c r="A250" s="10">
        <v>156</v>
      </c>
      <c r="B250" s="10"/>
      <c r="C250" s="10"/>
      <c r="D250" s="10"/>
      <c r="E250" s="10"/>
      <c r="F250" s="131"/>
      <c r="G250" s="10"/>
      <c r="H250" s="127"/>
      <c r="I250" s="10"/>
      <c r="J250" s="10"/>
      <c r="K250" s="127"/>
      <c r="L250" s="258"/>
      <c r="M250" s="259"/>
      <c r="N250" s="14"/>
    </row>
    <row r="251" spans="1:14" ht="12.75">
      <c r="A251" s="10">
        <v>157</v>
      </c>
      <c r="B251" s="10"/>
      <c r="C251" s="10"/>
      <c r="D251" s="10"/>
      <c r="E251" s="10"/>
      <c r="F251" s="131"/>
      <c r="G251" s="10"/>
      <c r="H251" s="127"/>
      <c r="I251" s="10"/>
      <c r="J251" s="10"/>
      <c r="K251" s="127"/>
      <c r="L251" s="258"/>
      <c r="M251" s="259"/>
      <c r="N251" s="14"/>
    </row>
    <row r="252" spans="1:14" ht="12.75">
      <c r="A252" s="10">
        <v>158</v>
      </c>
      <c r="B252" s="10"/>
      <c r="C252" s="10"/>
      <c r="D252" s="10"/>
      <c r="E252" s="10"/>
      <c r="F252" s="131"/>
      <c r="G252" s="10"/>
      <c r="H252" s="127"/>
      <c r="I252" s="10"/>
      <c r="J252" s="10"/>
      <c r="K252" s="127"/>
      <c r="L252" s="258"/>
      <c r="M252" s="259"/>
      <c r="N252" s="14"/>
    </row>
    <row r="253" spans="1:14" ht="12.75">
      <c r="A253" s="10">
        <v>159</v>
      </c>
      <c r="B253" s="10"/>
      <c r="C253" s="10"/>
      <c r="D253" s="10"/>
      <c r="E253" s="10"/>
      <c r="F253" s="131"/>
      <c r="G253" s="10"/>
      <c r="H253" s="127"/>
      <c r="I253" s="10"/>
      <c r="J253" s="10"/>
      <c r="K253" s="127"/>
      <c r="L253" s="258"/>
      <c r="M253" s="259"/>
      <c r="N253" s="14"/>
    </row>
    <row r="254" spans="1:14" ht="12.75">
      <c r="A254" s="10">
        <v>160</v>
      </c>
      <c r="B254" s="10"/>
      <c r="C254" s="10"/>
      <c r="D254" s="10"/>
      <c r="E254" s="10"/>
      <c r="F254" s="131"/>
      <c r="G254" s="10"/>
      <c r="H254" s="127"/>
      <c r="I254" s="10"/>
      <c r="J254" s="10"/>
      <c r="K254" s="127"/>
      <c r="L254" s="258"/>
      <c r="M254" s="259"/>
      <c r="N254" s="14"/>
    </row>
    <row r="255" spans="1:14" ht="12.75">
      <c r="A255" s="10">
        <v>161</v>
      </c>
      <c r="B255" s="10"/>
      <c r="C255" s="10"/>
      <c r="D255" s="10"/>
      <c r="E255" s="10"/>
      <c r="F255" s="131"/>
      <c r="G255" s="10"/>
      <c r="H255" s="127"/>
      <c r="I255" s="10"/>
      <c r="J255" s="10"/>
      <c r="K255" s="127"/>
      <c r="L255" s="258"/>
      <c r="M255" s="259"/>
      <c r="N255" s="14"/>
    </row>
    <row r="256" spans="1:14" ht="12.75">
      <c r="A256" s="10">
        <v>162</v>
      </c>
      <c r="B256" s="10"/>
      <c r="C256" s="10"/>
      <c r="D256" s="10"/>
      <c r="E256" s="10"/>
      <c r="F256" s="131"/>
      <c r="G256" s="10"/>
      <c r="H256" s="127"/>
      <c r="I256" s="10"/>
      <c r="J256" s="10"/>
      <c r="K256" s="127"/>
      <c r="L256" s="258"/>
      <c r="M256" s="259"/>
      <c r="N256" s="14"/>
    </row>
    <row r="257" spans="1:14" ht="12.75">
      <c r="A257" s="10">
        <v>163</v>
      </c>
      <c r="B257" s="10"/>
      <c r="C257" s="10"/>
      <c r="D257" s="10"/>
      <c r="E257" s="10"/>
      <c r="F257" s="131"/>
      <c r="G257" s="10"/>
      <c r="H257" s="127"/>
      <c r="I257" s="10"/>
      <c r="J257" s="10"/>
      <c r="K257" s="127"/>
      <c r="L257" s="258"/>
      <c r="M257" s="259"/>
      <c r="N257" s="14"/>
    </row>
    <row r="258" spans="1:14" ht="12.75">
      <c r="A258" s="10">
        <v>164</v>
      </c>
      <c r="B258" s="10"/>
      <c r="C258" s="10"/>
      <c r="D258" s="10"/>
      <c r="E258" s="10"/>
      <c r="F258" s="131"/>
      <c r="G258" s="10"/>
      <c r="H258" s="127"/>
      <c r="I258" s="10"/>
      <c r="J258" s="10"/>
      <c r="K258" s="127"/>
      <c r="L258" s="258"/>
      <c r="M258" s="259"/>
      <c r="N258" s="14"/>
    </row>
    <row r="259" spans="1:14" ht="12.75">
      <c r="A259" s="10">
        <v>165</v>
      </c>
      <c r="B259" s="10"/>
      <c r="C259" s="10"/>
      <c r="D259" s="10"/>
      <c r="E259" s="10"/>
      <c r="F259" s="131"/>
      <c r="G259" s="10"/>
      <c r="H259" s="127"/>
      <c r="I259" s="10"/>
      <c r="J259" s="10"/>
      <c r="K259" s="127"/>
      <c r="L259" s="258"/>
      <c r="M259" s="259"/>
      <c r="N259" s="14"/>
    </row>
    <row r="260" spans="1:14" ht="12.75">
      <c r="A260" s="10">
        <v>166</v>
      </c>
      <c r="B260" s="10"/>
      <c r="C260" s="10"/>
      <c r="D260" s="10"/>
      <c r="E260" s="10"/>
      <c r="F260" s="131"/>
      <c r="G260" s="10"/>
      <c r="H260" s="127"/>
      <c r="I260" s="10"/>
      <c r="J260" s="10"/>
      <c r="K260" s="127"/>
      <c r="L260" s="258"/>
      <c r="M260" s="259"/>
      <c r="N260" s="14"/>
    </row>
    <row r="261" spans="1:14" ht="12.75">
      <c r="A261" s="10">
        <v>167</v>
      </c>
      <c r="B261" s="10"/>
      <c r="C261" s="10"/>
      <c r="D261" s="10"/>
      <c r="E261" s="10"/>
      <c r="F261" s="131"/>
      <c r="G261" s="10"/>
      <c r="H261" s="127"/>
      <c r="I261" s="10"/>
      <c r="J261" s="10"/>
      <c r="K261" s="127"/>
      <c r="L261" s="258"/>
      <c r="M261" s="259"/>
      <c r="N261" s="14"/>
    </row>
    <row r="262" spans="1:14" ht="12.75">
      <c r="A262" s="10">
        <v>168</v>
      </c>
      <c r="B262" s="10"/>
      <c r="C262" s="10"/>
      <c r="D262" s="10"/>
      <c r="E262" s="10"/>
      <c r="F262" s="131"/>
      <c r="G262" s="10"/>
      <c r="H262" s="127"/>
      <c r="I262" s="10"/>
      <c r="J262" s="10"/>
      <c r="K262" s="127"/>
      <c r="L262" s="258"/>
      <c r="M262" s="259"/>
      <c r="N262" s="14"/>
    </row>
    <row r="263" spans="1:14" ht="12.75">
      <c r="A263" s="10">
        <v>169</v>
      </c>
      <c r="B263" s="10"/>
      <c r="C263" s="10"/>
      <c r="D263" s="10"/>
      <c r="E263" s="10"/>
      <c r="F263" s="131"/>
      <c r="G263" s="10"/>
      <c r="H263" s="127"/>
      <c r="I263" s="10"/>
      <c r="J263" s="10"/>
      <c r="K263" s="127"/>
      <c r="L263" s="258"/>
      <c r="M263" s="259"/>
      <c r="N263" s="14"/>
    </row>
    <row r="264" spans="1:14" ht="12.75">
      <c r="A264" s="10">
        <v>170</v>
      </c>
      <c r="B264" s="10"/>
      <c r="C264" s="10"/>
      <c r="D264" s="10"/>
      <c r="E264" s="10"/>
      <c r="F264" s="131"/>
      <c r="G264" s="10"/>
      <c r="H264" s="127"/>
      <c r="I264" s="10"/>
      <c r="J264" s="10"/>
      <c r="K264" s="127"/>
      <c r="L264" s="258"/>
      <c r="M264" s="259"/>
      <c r="N264" s="14"/>
    </row>
    <row r="265" spans="1:14" ht="12.75">
      <c r="A265" s="10">
        <v>171</v>
      </c>
      <c r="B265" s="10"/>
      <c r="C265" s="10"/>
      <c r="D265" s="10"/>
      <c r="E265" s="10"/>
      <c r="F265" s="131"/>
      <c r="G265" s="10"/>
      <c r="H265" s="127"/>
      <c r="I265" s="10"/>
      <c r="J265" s="10"/>
      <c r="K265" s="127"/>
      <c r="L265" s="258"/>
      <c r="M265" s="259"/>
      <c r="N265" s="14"/>
    </row>
    <row r="266" spans="1:14" ht="12.75">
      <c r="A266" s="10">
        <v>172</v>
      </c>
      <c r="B266" s="10"/>
      <c r="C266" s="10"/>
      <c r="D266" s="10"/>
      <c r="E266" s="10"/>
      <c r="F266" s="131"/>
      <c r="G266" s="10"/>
      <c r="H266" s="127"/>
      <c r="I266" s="10"/>
      <c r="J266" s="10"/>
      <c r="K266" s="127"/>
      <c r="L266" s="258"/>
      <c r="M266" s="259"/>
      <c r="N266" s="14"/>
    </row>
    <row r="267" spans="1:14" ht="12.75">
      <c r="A267" s="10">
        <v>173</v>
      </c>
      <c r="B267" s="10"/>
      <c r="C267" s="10"/>
      <c r="D267" s="10"/>
      <c r="E267" s="10"/>
      <c r="F267" s="131"/>
      <c r="G267" s="10"/>
      <c r="H267" s="127"/>
      <c r="I267" s="10"/>
      <c r="J267" s="10"/>
      <c r="K267" s="127"/>
      <c r="L267" s="258"/>
      <c r="M267" s="259"/>
      <c r="N267" s="14"/>
    </row>
    <row r="268" spans="1:14" ht="12.75">
      <c r="A268" s="10">
        <v>174</v>
      </c>
      <c r="B268" s="10"/>
      <c r="C268" s="10"/>
      <c r="D268" s="10"/>
      <c r="E268" s="10"/>
      <c r="F268" s="131"/>
      <c r="G268" s="10"/>
      <c r="H268" s="127"/>
      <c r="I268" s="10"/>
      <c r="J268" s="10"/>
      <c r="K268" s="127"/>
      <c r="L268" s="258"/>
      <c r="M268" s="259"/>
      <c r="N268" s="14"/>
    </row>
    <row r="269" spans="1:14" ht="12.75">
      <c r="A269" s="10">
        <v>175</v>
      </c>
      <c r="B269" s="10"/>
      <c r="C269" s="10"/>
      <c r="D269" s="10"/>
      <c r="E269" s="10"/>
      <c r="F269" s="131"/>
      <c r="G269" s="10"/>
      <c r="H269" s="127"/>
      <c r="I269" s="10"/>
      <c r="J269" s="10"/>
      <c r="K269" s="127"/>
      <c r="L269" s="258"/>
      <c r="M269" s="259"/>
      <c r="N269" s="14"/>
    </row>
    <row r="270" spans="1:14" ht="12.75">
      <c r="A270" s="10">
        <v>176</v>
      </c>
      <c r="B270" s="10"/>
      <c r="C270" s="10"/>
      <c r="D270" s="10"/>
      <c r="E270" s="10"/>
      <c r="F270" s="131"/>
      <c r="G270" s="10"/>
      <c r="H270" s="127"/>
      <c r="I270" s="10"/>
      <c r="J270" s="10"/>
      <c r="K270" s="127"/>
      <c r="L270" s="258"/>
      <c r="M270" s="259"/>
      <c r="N270" s="14"/>
    </row>
    <row r="271" spans="1:14" ht="12.75">
      <c r="A271" s="10">
        <v>177</v>
      </c>
      <c r="B271" s="10"/>
      <c r="C271" s="10"/>
      <c r="D271" s="10"/>
      <c r="E271" s="10"/>
      <c r="F271" s="131"/>
      <c r="G271" s="10"/>
      <c r="H271" s="127"/>
      <c r="I271" s="10"/>
      <c r="J271" s="10"/>
      <c r="K271" s="127"/>
      <c r="L271" s="258"/>
      <c r="M271" s="259"/>
      <c r="N271" s="14"/>
    </row>
    <row r="272" spans="1:14" ht="12.75">
      <c r="A272" s="10">
        <v>178</v>
      </c>
      <c r="B272" s="10"/>
      <c r="C272" s="10"/>
      <c r="D272" s="10"/>
      <c r="E272" s="10"/>
      <c r="F272" s="131"/>
      <c r="G272" s="10"/>
      <c r="H272" s="127"/>
      <c r="I272" s="10"/>
      <c r="J272" s="10"/>
      <c r="K272" s="127"/>
      <c r="L272" s="258"/>
      <c r="M272" s="259"/>
      <c r="N272" s="14"/>
    </row>
    <row r="273" spans="1:14" ht="12.75">
      <c r="A273" s="10">
        <v>179</v>
      </c>
      <c r="B273" s="10"/>
      <c r="C273" s="10"/>
      <c r="D273" s="10"/>
      <c r="E273" s="10"/>
      <c r="F273" s="131"/>
      <c r="G273" s="10"/>
      <c r="H273" s="127"/>
      <c r="I273" s="10"/>
      <c r="J273" s="10"/>
      <c r="K273" s="127"/>
      <c r="L273" s="258"/>
      <c r="M273" s="259"/>
      <c r="N273" s="14"/>
    </row>
    <row r="274" spans="1:14" ht="12.75">
      <c r="A274" s="10">
        <v>180</v>
      </c>
      <c r="B274" s="10"/>
      <c r="C274" s="10"/>
      <c r="D274" s="10"/>
      <c r="E274" s="10"/>
      <c r="F274" s="131"/>
      <c r="G274" s="10"/>
      <c r="H274" s="127"/>
      <c r="I274" s="10"/>
      <c r="J274" s="10"/>
      <c r="K274" s="127"/>
      <c r="L274" s="258"/>
      <c r="M274" s="259"/>
      <c r="N274" s="14"/>
    </row>
    <row r="275" spans="1:14" ht="12.75">
      <c r="A275" s="10">
        <v>181</v>
      </c>
      <c r="B275" s="10"/>
      <c r="C275" s="10"/>
      <c r="D275" s="10"/>
      <c r="E275" s="10"/>
      <c r="F275" s="131"/>
      <c r="G275" s="10"/>
      <c r="H275" s="127"/>
      <c r="I275" s="10"/>
      <c r="J275" s="10"/>
      <c r="K275" s="127"/>
      <c r="L275" s="258"/>
      <c r="M275" s="259"/>
      <c r="N275" s="14"/>
    </row>
    <row r="276" spans="1:14" ht="12.75">
      <c r="A276" s="10">
        <v>182</v>
      </c>
      <c r="B276" s="10"/>
      <c r="C276" s="10"/>
      <c r="D276" s="10"/>
      <c r="E276" s="10"/>
      <c r="F276" s="131"/>
      <c r="G276" s="10"/>
      <c r="H276" s="127"/>
      <c r="I276" s="10"/>
      <c r="J276" s="10"/>
      <c r="K276" s="127"/>
      <c r="L276" s="258"/>
      <c r="M276" s="259"/>
      <c r="N276" s="14"/>
    </row>
    <row r="277" spans="1:14" ht="12.75">
      <c r="A277" s="10">
        <v>183</v>
      </c>
      <c r="B277" s="10"/>
      <c r="C277" s="10"/>
      <c r="D277" s="10"/>
      <c r="E277" s="10"/>
      <c r="F277" s="131"/>
      <c r="G277" s="10"/>
      <c r="H277" s="127"/>
      <c r="I277" s="10"/>
      <c r="J277" s="10"/>
      <c r="K277" s="127"/>
      <c r="L277" s="258"/>
      <c r="M277" s="259"/>
      <c r="N277" s="14"/>
    </row>
    <row r="278" spans="1:14" ht="12.75">
      <c r="A278" s="10">
        <v>184</v>
      </c>
      <c r="B278" s="10"/>
      <c r="C278" s="10"/>
      <c r="D278" s="10"/>
      <c r="E278" s="10"/>
      <c r="F278" s="126"/>
      <c r="G278" s="127"/>
      <c r="H278" s="127"/>
      <c r="I278" s="128"/>
      <c r="J278" s="127"/>
      <c r="K278" s="127"/>
      <c r="L278" s="228"/>
      <c r="M278" s="228"/>
      <c r="N278" s="14"/>
    </row>
    <row r="279" spans="1:14" ht="12.75">
      <c r="A279" s="10">
        <v>185</v>
      </c>
      <c r="B279" s="10"/>
      <c r="C279" s="10"/>
      <c r="D279" s="10"/>
      <c r="E279" s="10"/>
      <c r="F279" s="128"/>
      <c r="G279" s="127"/>
      <c r="H279" s="127"/>
      <c r="I279" s="128"/>
      <c r="J279" s="127"/>
      <c r="K279" s="127"/>
      <c r="L279" s="228"/>
      <c r="M279" s="228"/>
      <c r="N279" s="14"/>
    </row>
    <row r="280" spans="1:14" ht="12.75">
      <c r="A280" s="39" t="s">
        <v>464</v>
      </c>
      <c r="B280" s="39"/>
      <c r="C280" s="39"/>
      <c r="D280" s="39"/>
      <c r="E280" s="39"/>
      <c r="F280" s="136">
        <f>SUM(F243:F279)</f>
        <v>0</v>
      </c>
      <c r="G280" s="39"/>
      <c r="H280" s="137">
        <f>SUM(H243:H279)</f>
        <v>0</v>
      </c>
      <c r="I280" s="136">
        <f>SUM(I243:I279)</f>
        <v>0</v>
      </c>
      <c r="J280" s="39"/>
      <c r="K280" s="137">
        <f>SUM(K243:K279)</f>
        <v>0</v>
      </c>
      <c r="N280" s="14"/>
    </row>
    <row r="281" spans="1:14" ht="12.75">
      <c r="A281" s="132"/>
      <c r="B281" s="132"/>
      <c r="C281" s="132"/>
      <c r="D281" s="132"/>
      <c r="E281" s="132"/>
      <c r="F281" s="133"/>
      <c r="G281" s="134"/>
      <c r="H281" s="134"/>
      <c r="I281" s="133"/>
      <c r="J281" s="134"/>
      <c r="K281" s="134"/>
      <c r="L281" s="284"/>
      <c r="M281" s="284"/>
      <c r="N281" s="14"/>
    </row>
    <row r="282" spans="1:14" ht="12.75">
      <c r="A282" s="1" t="e">
        <f>CONCATENATE("Число порядкових номерів на сторінці: ",ЧислоПрописом(COUNTA(A243:A279))," (з ",A243," по ",A279,")")</f>
        <v>#NAME?</v>
      </c>
      <c r="B282" s="132"/>
      <c r="C282" s="132"/>
      <c r="D282" s="135" t="e">
        <f>CONCATENATE("Загальна кількість у натуральних вимірах фактично на сторінці: ",ЧислоПрописом(F280))</f>
        <v>#NAME?</v>
      </c>
      <c r="E282" s="132"/>
      <c r="F282" s="133"/>
      <c r="G282" s="134"/>
      <c r="H282" s="134"/>
      <c r="I282" s="133"/>
      <c r="J282" s="134"/>
      <c r="K282" s="134"/>
      <c r="L282" s="284"/>
      <c r="M282" s="284"/>
      <c r="N282" s="14"/>
    </row>
    <row r="283" spans="4:14" ht="12.75">
      <c r="D283" s="135" t="e">
        <f>CONCATENATE("Загальна кількість у натуральних вимірах за даними бухобліку на сторінці: ",ЧислоПрописом(I280))</f>
        <v>#NAME?</v>
      </c>
      <c r="F283" s="14"/>
      <c r="G283" s="14"/>
      <c r="N283" s="14"/>
    </row>
    <row r="284" spans="6:14" ht="12.75">
      <c r="F284" s="14"/>
      <c r="G284" s="14"/>
      <c r="N284" s="14"/>
    </row>
    <row r="285" spans="6:14" ht="12.75">
      <c r="F285" s="14"/>
      <c r="G285" s="14"/>
      <c r="N285" s="14"/>
    </row>
    <row r="286" spans="6:14" ht="12.75">
      <c r="F286" s="14"/>
      <c r="G286" s="14"/>
      <c r="N286" s="14"/>
    </row>
    <row r="287" spans="1:14" ht="15.75">
      <c r="A287" s="270" t="s">
        <v>59</v>
      </c>
      <c r="B287" s="270" t="s">
        <v>60</v>
      </c>
      <c r="C287" s="270" t="s">
        <v>50</v>
      </c>
      <c r="D287" s="270"/>
      <c r="E287" s="228" t="s">
        <v>51</v>
      </c>
      <c r="F287" s="270" t="s">
        <v>12</v>
      </c>
      <c r="G287" s="270"/>
      <c r="H287" s="270"/>
      <c r="I287" s="270" t="s">
        <v>68</v>
      </c>
      <c r="J287" s="270"/>
      <c r="K287" s="270"/>
      <c r="L287" s="270" t="s">
        <v>52</v>
      </c>
      <c r="M287" s="270"/>
      <c r="N287" s="14"/>
    </row>
    <row r="288" spans="1:14" ht="38.25">
      <c r="A288" s="270"/>
      <c r="B288" s="270"/>
      <c r="C288" s="35" t="s">
        <v>53</v>
      </c>
      <c r="D288" s="10" t="s">
        <v>66</v>
      </c>
      <c r="E288" s="228"/>
      <c r="F288" s="35" t="s">
        <v>54</v>
      </c>
      <c r="G288" s="35" t="s">
        <v>55</v>
      </c>
      <c r="H288" s="35" t="s">
        <v>56</v>
      </c>
      <c r="I288" s="35" t="s">
        <v>54</v>
      </c>
      <c r="J288" s="35" t="s">
        <v>57</v>
      </c>
      <c r="K288" s="35" t="s">
        <v>56</v>
      </c>
      <c r="L288" s="270"/>
      <c r="M288" s="270"/>
      <c r="N288" s="14"/>
    </row>
    <row r="289" spans="1:14" ht="12.75">
      <c r="A289" s="36">
        <v>1</v>
      </c>
      <c r="B289" s="36">
        <v>2</v>
      </c>
      <c r="C289" s="36">
        <v>3</v>
      </c>
      <c r="D289" s="36">
        <v>4</v>
      </c>
      <c r="E289" s="36">
        <v>5</v>
      </c>
      <c r="F289" s="40">
        <v>6</v>
      </c>
      <c r="G289" s="36">
        <v>7</v>
      </c>
      <c r="H289" s="36">
        <v>8</v>
      </c>
      <c r="I289" s="36">
        <v>9</v>
      </c>
      <c r="J289" s="36">
        <v>10</v>
      </c>
      <c r="K289" s="36">
        <v>11</v>
      </c>
      <c r="L289" s="282">
        <v>12</v>
      </c>
      <c r="M289" s="282"/>
      <c r="N289" s="14"/>
    </row>
    <row r="290" spans="1:14" ht="12.75">
      <c r="A290" s="10">
        <v>186</v>
      </c>
      <c r="B290" s="10"/>
      <c r="C290" s="10"/>
      <c r="D290" s="10"/>
      <c r="E290" s="10"/>
      <c r="F290" s="131"/>
      <c r="G290" s="10"/>
      <c r="H290" s="127"/>
      <c r="I290" s="10"/>
      <c r="J290" s="10"/>
      <c r="K290" s="127"/>
      <c r="L290" s="258"/>
      <c r="M290" s="259"/>
      <c r="N290" s="14"/>
    </row>
    <row r="291" spans="1:14" ht="12.75">
      <c r="A291" s="10">
        <v>187</v>
      </c>
      <c r="B291" s="10"/>
      <c r="C291" s="10"/>
      <c r="D291" s="10"/>
      <c r="E291" s="10"/>
      <c r="F291" s="131"/>
      <c r="G291" s="10"/>
      <c r="H291" s="127"/>
      <c r="I291" s="10"/>
      <c r="J291" s="10"/>
      <c r="K291" s="127"/>
      <c r="L291" s="258"/>
      <c r="M291" s="259"/>
      <c r="N291" s="14"/>
    </row>
    <row r="292" spans="1:14" ht="12.75">
      <c r="A292" s="10">
        <v>188</v>
      </c>
      <c r="B292" s="10"/>
      <c r="C292" s="10"/>
      <c r="D292" s="10"/>
      <c r="E292" s="10"/>
      <c r="F292" s="131"/>
      <c r="G292" s="10"/>
      <c r="H292" s="127"/>
      <c r="I292" s="10"/>
      <c r="J292" s="10"/>
      <c r="K292" s="127"/>
      <c r="L292" s="258"/>
      <c r="M292" s="259"/>
      <c r="N292" s="14"/>
    </row>
    <row r="293" spans="1:14" ht="12.75">
      <c r="A293" s="10">
        <v>189</v>
      </c>
      <c r="B293" s="10"/>
      <c r="C293" s="10"/>
      <c r="D293" s="10"/>
      <c r="E293" s="10"/>
      <c r="F293" s="131"/>
      <c r="G293" s="10"/>
      <c r="H293" s="127"/>
      <c r="I293" s="10"/>
      <c r="J293" s="10"/>
      <c r="K293" s="127"/>
      <c r="L293" s="258"/>
      <c r="M293" s="259"/>
      <c r="N293" s="14"/>
    </row>
    <row r="294" spans="1:14" ht="12.75">
      <c r="A294" s="10">
        <v>190</v>
      </c>
      <c r="B294" s="10"/>
      <c r="C294" s="10"/>
      <c r="D294" s="10"/>
      <c r="E294" s="10"/>
      <c r="F294" s="131"/>
      <c r="G294" s="10"/>
      <c r="H294" s="127"/>
      <c r="I294" s="10"/>
      <c r="J294" s="10"/>
      <c r="K294" s="127"/>
      <c r="L294" s="258"/>
      <c r="M294" s="259"/>
      <c r="N294" s="14"/>
    </row>
    <row r="295" spans="1:14" ht="12.75">
      <c r="A295" s="10">
        <v>191</v>
      </c>
      <c r="B295" s="10"/>
      <c r="C295" s="10"/>
      <c r="D295" s="10"/>
      <c r="E295" s="10"/>
      <c r="F295" s="131"/>
      <c r="G295" s="10"/>
      <c r="H295" s="127"/>
      <c r="I295" s="10"/>
      <c r="J295" s="10"/>
      <c r="K295" s="127"/>
      <c r="L295" s="258"/>
      <c r="M295" s="259"/>
      <c r="N295" s="14"/>
    </row>
    <row r="296" spans="1:14" ht="12.75">
      <c r="A296" s="10">
        <v>192</v>
      </c>
      <c r="B296" s="10"/>
      <c r="C296" s="10"/>
      <c r="D296" s="10"/>
      <c r="E296" s="10"/>
      <c r="F296" s="131"/>
      <c r="G296" s="10"/>
      <c r="H296" s="127"/>
      <c r="I296" s="10"/>
      <c r="J296" s="10"/>
      <c r="K296" s="127"/>
      <c r="L296" s="258"/>
      <c r="M296" s="259"/>
      <c r="N296" s="14"/>
    </row>
    <row r="297" spans="1:14" ht="12.75">
      <c r="A297" s="10">
        <v>193</v>
      </c>
      <c r="B297" s="10"/>
      <c r="C297" s="10"/>
      <c r="D297" s="10"/>
      <c r="E297" s="10"/>
      <c r="F297" s="131"/>
      <c r="G297" s="10"/>
      <c r="H297" s="127"/>
      <c r="I297" s="10"/>
      <c r="J297" s="10"/>
      <c r="K297" s="127"/>
      <c r="L297" s="258"/>
      <c r="M297" s="259"/>
      <c r="N297" s="14"/>
    </row>
    <row r="298" spans="1:14" ht="12.75">
      <c r="A298" s="10">
        <v>194</v>
      </c>
      <c r="B298" s="10"/>
      <c r="C298" s="10"/>
      <c r="D298" s="10"/>
      <c r="E298" s="10"/>
      <c r="F298" s="131"/>
      <c r="G298" s="10"/>
      <c r="H298" s="127"/>
      <c r="I298" s="10"/>
      <c r="J298" s="10"/>
      <c r="K298" s="127"/>
      <c r="L298" s="258"/>
      <c r="M298" s="259"/>
      <c r="N298" s="14"/>
    </row>
    <row r="299" spans="1:14" ht="12.75">
      <c r="A299" s="10">
        <v>195</v>
      </c>
      <c r="B299" s="10"/>
      <c r="C299" s="10"/>
      <c r="D299" s="10"/>
      <c r="E299" s="10"/>
      <c r="F299" s="131"/>
      <c r="G299" s="10"/>
      <c r="H299" s="127"/>
      <c r="I299" s="10"/>
      <c r="J299" s="10"/>
      <c r="K299" s="127"/>
      <c r="L299" s="258"/>
      <c r="M299" s="259"/>
      <c r="N299" s="14"/>
    </row>
    <row r="300" spans="1:14" ht="12.75">
      <c r="A300" s="10">
        <v>196</v>
      </c>
      <c r="B300" s="10"/>
      <c r="C300" s="10"/>
      <c r="D300" s="10"/>
      <c r="E300" s="10"/>
      <c r="F300" s="131"/>
      <c r="G300" s="10"/>
      <c r="H300" s="127"/>
      <c r="I300" s="10"/>
      <c r="J300" s="10"/>
      <c r="K300" s="127"/>
      <c r="L300" s="258"/>
      <c r="M300" s="259"/>
      <c r="N300" s="14"/>
    </row>
    <row r="301" spans="1:14" ht="12.75">
      <c r="A301" s="10">
        <v>197</v>
      </c>
      <c r="B301" s="10"/>
      <c r="C301" s="10"/>
      <c r="D301" s="10"/>
      <c r="E301" s="10"/>
      <c r="F301" s="131"/>
      <c r="G301" s="10"/>
      <c r="H301" s="127"/>
      <c r="I301" s="10"/>
      <c r="J301" s="10"/>
      <c r="K301" s="127"/>
      <c r="L301" s="258"/>
      <c r="M301" s="259"/>
      <c r="N301" s="14"/>
    </row>
    <row r="302" spans="1:14" ht="12.75">
      <c r="A302" s="10">
        <v>198</v>
      </c>
      <c r="B302" s="10"/>
      <c r="C302" s="10"/>
      <c r="D302" s="10"/>
      <c r="E302" s="10"/>
      <c r="F302" s="131"/>
      <c r="G302" s="10"/>
      <c r="H302" s="127"/>
      <c r="I302" s="10"/>
      <c r="J302" s="10"/>
      <c r="K302" s="127"/>
      <c r="L302" s="258"/>
      <c r="M302" s="259"/>
      <c r="N302" s="14"/>
    </row>
    <row r="303" spans="1:14" ht="12.75">
      <c r="A303" s="10">
        <v>199</v>
      </c>
      <c r="B303" s="10"/>
      <c r="C303" s="10"/>
      <c r="D303" s="10"/>
      <c r="E303" s="10"/>
      <c r="F303" s="131"/>
      <c r="G303" s="10"/>
      <c r="H303" s="127"/>
      <c r="I303" s="10"/>
      <c r="J303" s="10"/>
      <c r="K303" s="127"/>
      <c r="L303" s="258"/>
      <c r="M303" s="259"/>
      <c r="N303" s="14"/>
    </row>
    <row r="304" spans="1:14" ht="12.75">
      <c r="A304" s="10">
        <v>200</v>
      </c>
      <c r="B304" s="10"/>
      <c r="C304" s="10"/>
      <c r="D304" s="10"/>
      <c r="E304" s="10"/>
      <c r="F304" s="131"/>
      <c r="G304" s="10"/>
      <c r="H304" s="127"/>
      <c r="I304" s="10"/>
      <c r="J304" s="10"/>
      <c r="K304" s="127"/>
      <c r="L304" s="258"/>
      <c r="M304" s="259"/>
      <c r="N304" s="14"/>
    </row>
    <row r="305" spans="1:14" ht="12.75">
      <c r="A305" s="10">
        <v>201</v>
      </c>
      <c r="B305" s="10"/>
      <c r="C305" s="10"/>
      <c r="D305" s="10"/>
      <c r="E305" s="10"/>
      <c r="F305" s="131"/>
      <c r="G305" s="10"/>
      <c r="H305" s="127"/>
      <c r="I305" s="10"/>
      <c r="J305" s="10"/>
      <c r="K305" s="127"/>
      <c r="L305" s="258"/>
      <c r="M305" s="259"/>
      <c r="N305" s="14"/>
    </row>
    <row r="306" spans="1:14" ht="12.75">
      <c r="A306" s="10">
        <v>202</v>
      </c>
      <c r="B306" s="10"/>
      <c r="C306" s="10"/>
      <c r="D306" s="10"/>
      <c r="E306" s="10"/>
      <c r="F306" s="131"/>
      <c r="G306" s="10"/>
      <c r="H306" s="127"/>
      <c r="I306" s="10"/>
      <c r="J306" s="10"/>
      <c r="K306" s="127"/>
      <c r="L306" s="258"/>
      <c r="M306" s="259"/>
      <c r="N306" s="14"/>
    </row>
    <row r="307" spans="1:14" ht="12.75">
      <c r="A307" s="10">
        <v>203</v>
      </c>
      <c r="B307" s="10"/>
      <c r="C307" s="10"/>
      <c r="D307" s="10"/>
      <c r="E307" s="10"/>
      <c r="F307" s="131"/>
      <c r="G307" s="10"/>
      <c r="H307" s="127"/>
      <c r="I307" s="10"/>
      <c r="J307" s="10"/>
      <c r="K307" s="127"/>
      <c r="L307" s="258"/>
      <c r="M307" s="259"/>
      <c r="N307" s="14"/>
    </row>
    <row r="308" spans="1:14" ht="12.75">
      <c r="A308" s="10">
        <v>204</v>
      </c>
      <c r="B308" s="10"/>
      <c r="C308" s="10"/>
      <c r="D308" s="10"/>
      <c r="E308" s="10"/>
      <c r="F308" s="131"/>
      <c r="G308" s="10"/>
      <c r="H308" s="127"/>
      <c r="I308" s="10"/>
      <c r="J308" s="10"/>
      <c r="K308" s="127"/>
      <c r="L308" s="258"/>
      <c r="M308" s="259"/>
      <c r="N308" s="14"/>
    </row>
    <row r="309" spans="1:14" ht="12.75">
      <c r="A309" s="10">
        <v>205</v>
      </c>
      <c r="B309" s="10"/>
      <c r="C309" s="10"/>
      <c r="D309" s="10"/>
      <c r="E309" s="10"/>
      <c r="F309" s="131"/>
      <c r="G309" s="10"/>
      <c r="H309" s="127"/>
      <c r="I309" s="10"/>
      <c r="J309" s="10"/>
      <c r="K309" s="127"/>
      <c r="L309" s="258"/>
      <c r="M309" s="259"/>
      <c r="N309" s="14"/>
    </row>
    <row r="310" spans="1:14" ht="12.75">
      <c r="A310" s="10">
        <v>206</v>
      </c>
      <c r="B310" s="10"/>
      <c r="C310" s="10"/>
      <c r="D310" s="10"/>
      <c r="E310" s="10"/>
      <c r="F310" s="131"/>
      <c r="G310" s="10"/>
      <c r="H310" s="127"/>
      <c r="I310" s="10"/>
      <c r="J310" s="10"/>
      <c r="K310" s="127"/>
      <c r="L310" s="258"/>
      <c r="M310" s="259"/>
      <c r="N310" s="14"/>
    </row>
    <row r="311" spans="1:14" ht="12.75">
      <c r="A311" s="10">
        <v>207</v>
      </c>
      <c r="B311" s="10"/>
      <c r="C311" s="10"/>
      <c r="D311" s="10"/>
      <c r="E311" s="10"/>
      <c r="F311" s="131"/>
      <c r="G311" s="10"/>
      <c r="H311" s="127"/>
      <c r="I311" s="10"/>
      <c r="J311" s="10"/>
      <c r="K311" s="127"/>
      <c r="L311" s="258"/>
      <c r="M311" s="259"/>
      <c r="N311" s="14"/>
    </row>
    <row r="312" spans="1:14" ht="12.75">
      <c r="A312" s="10">
        <v>208</v>
      </c>
      <c r="B312" s="10"/>
      <c r="C312" s="10"/>
      <c r="D312" s="10"/>
      <c r="E312" s="10"/>
      <c r="F312" s="131"/>
      <c r="G312" s="10"/>
      <c r="H312" s="127"/>
      <c r="I312" s="10"/>
      <c r="J312" s="10"/>
      <c r="K312" s="127"/>
      <c r="L312" s="258"/>
      <c r="M312" s="259"/>
      <c r="N312" s="14"/>
    </row>
    <row r="313" spans="1:14" ht="12.75">
      <c r="A313" s="10">
        <v>209</v>
      </c>
      <c r="B313" s="10"/>
      <c r="C313" s="10"/>
      <c r="D313" s="10"/>
      <c r="E313" s="10"/>
      <c r="F313" s="131"/>
      <c r="G313" s="10"/>
      <c r="H313" s="127"/>
      <c r="I313" s="10"/>
      <c r="J313" s="10"/>
      <c r="K313" s="127"/>
      <c r="L313" s="258"/>
      <c r="M313" s="259"/>
      <c r="N313" s="14"/>
    </row>
    <row r="314" spans="1:14" ht="12.75">
      <c r="A314" s="10">
        <v>210</v>
      </c>
      <c r="B314" s="10"/>
      <c r="C314" s="10"/>
      <c r="D314" s="10"/>
      <c r="E314" s="10"/>
      <c r="F314" s="131"/>
      <c r="G314" s="10"/>
      <c r="H314" s="127"/>
      <c r="I314" s="10"/>
      <c r="J314" s="10"/>
      <c r="K314" s="127"/>
      <c r="L314" s="258"/>
      <c r="M314" s="259"/>
      <c r="N314" s="14"/>
    </row>
    <row r="315" spans="1:14" ht="12.75">
      <c r="A315" s="10">
        <v>211</v>
      </c>
      <c r="B315" s="10"/>
      <c r="C315" s="10"/>
      <c r="D315" s="10"/>
      <c r="E315" s="10"/>
      <c r="F315" s="131"/>
      <c r="G315" s="10"/>
      <c r="H315" s="127"/>
      <c r="I315" s="10"/>
      <c r="J315" s="10"/>
      <c r="K315" s="127"/>
      <c r="L315" s="258"/>
      <c r="M315" s="259"/>
      <c r="N315" s="14"/>
    </row>
    <row r="316" spans="1:14" ht="12.75">
      <c r="A316" s="10">
        <v>212</v>
      </c>
      <c r="B316" s="10"/>
      <c r="C316" s="10"/>
      <c r="D316" s="10"/>
      <c r="E316" s="10"/>
      <c r="F316" s="131"/>
      <c r="G316" s="10"/>
      <c r="H316" s="127"/>
      <c r="I316" s="10"/>
      <c r="J316" s="10"/>
      <c r="K316" s="127"/>
      <c r="L316" s="258"/>
      <c r="M316" s="259"/>
      <c r="N316" s="14"/>
    </row>
    <row r="317" spans="1:14" ht="12.75">
      <c r="A317" s="10">
        <v>213</v>
      </c>
      <c r="B317" s="10"/>
      <c r="C317" s="10"/>
      <c r="D317" s="10"/>
      <c r="E317" s="10"/>
      <c r="F317" s="131"/>
      <c r="G317" s="10"/>
      <c r="H317" s="127"/>
      <c r="I317" s="10"/>
      <c r="J317" s="10"/>
      <c r="K317" s="127"/>
      <c r="L317" s="258"/>
      <c r="M317" s="259"/>
      <c r="N317" s="14"/>
    </row>
    <row r="318" spans="1:14" ht="12.75">
      <c r="A318" s="10">
        <v>214</v>
      </c>
      <c r="B318" s="10"/>
      <c r="C318" s="10"/>
      <c r="D318" s="10"/>
      <c r="E318" s="10"/>
      <c r="F318" s="131"/>
      <c r="G318" s="10"/>
      <c r="H318" s="127"/>
      <c r="I318" s="10"/>
      <c r="J318" s="10"/>
      <c r="K318" s="127"/>
      <c r="L318" s="258"/>
      <c r="M318" s="259"/>
      <c r="N318" s="14"/>
    </row>
    <row r="319" spans="1:14" ht="12.75">
      <c r="A319" s="10">
        <v>215</v>
      </c>
      <c r="B319" s="10"/>
      <c r="C319" s="10"/>
      <c r="D319" s="10"/>
      <c r="E319" s="10"/>
      <c r="F319" s="131"/>
      <c r="G319" s="10"/>
      <c r="H319" s="127"/>
      <c r="I319" s="10"/>
      <c r="J319" s="10"/>
      <c r="K319" s="127"/>
      <c r="L319" s="258"/>
      <c r="M319" s="259"/>
      <c r="N319" s="14"/>
    </row>
    <row r="320" spans="1:14" ht="12.75">
      <c r="A320" s="10">
        <v>216</v>
      </c>
      <c r="B320" s="10"/>
      <c r="C320" s="10"/>
      <c r="D320" s="10"/>
      <c r="E320" s="10"/>
      <c r="F320" s="131"/>
      <c r="G320" s="10"/>
      <c r="H320" s="127"/>
      <c r="I320" s="10"/>
      <c r="J320" s="10"/>
      <c r="K320" s="127"/>
      <c r="L320" s="258"/>
      <c r="M320" s="259"/>
      <c r="N320" s="14"/>
    </row>
    <row r="321" spans="1:14" ht="12.75">
      <c r="A321" s="10">
        <v>217</v>
      </c>
      <c r="B321" s="10"/>
      <c r="C321" s="10"/>
      <c r="D321" s="10"/>
      <c r="E321" s="10"/>
      <c r="F321" s="131"/>
      <c r="G321" s="10"/>
      <c r="H321" s="127"/>
      <c r="I321" s="10"/>
      <c r="J321" s="10"/>
      <c r="K321" s="127"/>
      <c r="L321" s="258"/>
      <c r="M321" s="259"/>
      <c r="N321" s="14"/>
    </row>
    <row r="322" spans="1:14" ht="12.75">
      <c r="A322" s="10">
        <v>218</v>
      </c>
      <c r="B322" s="10"/>
      <c r="C322" s="10"/>
      <c r="D322" s="10"/>
      <c r="E322" s="10"/>
      <c r="F322" s="131"/>
      <c r="G322" s="10"/>
      <c r="H322" s="127"/>
      <c r="I322" s="10"/>
      <c r="J322" s="10"/>
      <c r="K322" s="127"/>
      <c r="L322" s="258"/>
      <c r="M322" s="259"/>
      <c r="N322" s="14"/>
    </row>
    <row r="323" spans="1:14" ht="12.75">
      <c r="A323" s="10">
        <v>219</v>
      </c>
      <c r="B323" s="10"/>
      <c r="C323" s="10"/>
      <c r="D323" s="10"/>
      <c r="E323" s="10"/>
      <c r="F323" s="131"/>
      <c r="G323" s="10"/>
      <c r="H323" s="127"/>
      <c r="I323" s="10"/>
      <c r="J323" s="10"/>
      <c r="K323" s="127"/>
      <c r="L323" s="258"/>
      <c r="M323" s="259"/>
      <c r="N323" s="14"/>
    </row>
    <row r="324" spans="1:14" ht="12.75">
      <c r="A324" s="10">
        <v>220</v>
      </c>
      <c r="B324" s="10"/>
      <c r="C324" s="10"/>
      <c r="D324" s="10"/>
      <c r="E324" s="10"/>
      <c r="F324" s="131"/>
      <c r="G324" s="10"/>
      <c r="H324" s="127"/>
      <c r="I324" s="10"/>
      <c r="J324" s="10"/>
      <c r="K324" s="127"/>
      <c r="L324" s="258"/>
      <c r="M324" s="259"/>
      <c r="N324" s="14"/>
    </row>
    <row r="325" spans="1:14" ht="12.75">
      <c r="A325" s="10">
        <v>221</v>
      </c>
      <c r="B325" s="10"/>
      <c r="C325" s="10"/>
      <c r="D325" s="10"/>
      <c r="E325" s="10"/>
      <c r="F325" s="126"/>
      <c r="G325" s="127"/>
      <c r="H325" s="127"/>
      <c r="I325" s="128"/>
      <c r="J325" s="127"/>
      <c r="K325" s="127"/>
      <c r="L325" s="228"/>
      <c r="M325" s="228"/>
      <c r="N325" s="14"/>
    </row>
    <row r="326" spans="1:14" ht="12.75">
      <c r="A326" s="10">
        <v>222</v>
      </c>
      <c r="B326" s="10"/>
      <c r="C326" s="10"/>
      <c r="D326" s="10"/>
      <c r="E326" s="10"/>
      <c r="F326" s="128"/>
      <c r="G326" s="127"/>
      <c r="H326" s="127"/>
      <c r="I326" s="128"/>
      <c r="J326" s="127"/>
      <c r="K326" s="127"/>
      <c r="L326" s="228"/>
      <c r="M326" s="228"/>
      <c r="N326" s="14"/>
    </row>
    <row r="327" spans="1:14" ht="12.75">
      <c r="A327" s="39" t="s">
        <v>464</v>
      </c>
      <c r="B327" s="39"/>
      <c r="C327" s="39"/>
      <c r="D327" s="39"/>
      <c r="E327" s="39"/>
      <c r="F327" s="136">
        <f>SUM(F290:F326)</f>
        <v>0</v>
      </c>
      <c r="G327" s="39"/>
      <c r="H327" s="137">
        <f>SUM(H290:H326)</f>
        <v>0</v>
      </c>
      <c r="I327" s="136">
        <f>SUM(I290:I326)</f>
        <v>0</v>
      </c>
      <c r="J327" s="39"/>
      <c r="K327" s="137">
        <f>SUM(K290:K326)</f>
        <v>0</v>
      </c>
      <c r="N327" s="14"/>
    </row>
    <row r="328" spans="1:14" ht="12.75">
      <c r="A328" s="132"/>
      <c r="B328" s="132"/>
      <c r="C328" s="132"/>
      <c r="D328" s="132"/>
      <c r="E328" s="132"/>
      <c r="F328" s="133"/>
      <c r="G328" s="134"/>
      <c r="H328" s="134"/>
      <c r="I328" s="133"/>
      <c r="J328" s="134"/>
      <c r="K328" s="134"/>
      <c r="L328" s="284"/>
      <c r="M328" s="284"/>
      <c r="N328" s="14"/>
    </row>
    <row r="329" spans="1:14" ht="12.75">
      <c r="A329" s="1" t="e">
        <f>CONCATENATE("Число порядкових номерів на сторінці: ",ЧислоПрописом(COUNTA(A290:A326))," (з ",A290," по ",A326,")")</f>
        <v>#NAME?</v>
      </c>
      <c r="B329" s="132"/>
      <c r="C329" s="132"/>
      <c r="D329" s="135" t="e">
        <f>CONCATENATE("Загальна кількість у натуральних вимірах фактично на сторінці: ",ЧислоПрописом(F327))</f>
        <v>#NAME?</v>
      </c>
      <c r="E329" s="132"/>
      <c r="F329" s="133"/>
      <c r="G329" s="134"/>
      <c r="H329" s="134"/>
      <c r="I329" s="133"/>
      <c r="J329" s="134"/>
      <c r="K329" s="134"/>
      <c r="L329" s="284"/>
      <c r="M329" s="284"/>
      <c r="N329" s="14"/>
    </row>
    <row r="330" spans="4:14" ht="12.75">
      <c r="D330" s="135" t="e">
        <f>CONCATENATE("Загальна кількість у натуральних вимірах за даними бухобліку на сторінці: ",ЧислоПрописом(I327))</f>
        <v>#NAME?</v>
      </c>
      <c r="F330" s="14"/>
      <c r="G330" s="14"/>
      <c r="N330" s="14"/>
    </row>
    <row r="331" spans="6:14" ht="12.75">
      <c r="F331" s="14"/>
      <c r="G331" s="14"/>
      <c r="N331" s="14"/>
    </row>
    <row r="332" spans="6:14" ht="12.75">
      <c r="F332" s="14"/>
      <c r="G332" s="14"/>
      <c r="N332" s="14"/>
    </row>
    <row r="333" spans="6:14" ht="12.75">
      <c r="F333" s="14"/>
      <c r="G333" s="14"/>
      <c r="N333" s="14"/>
    </row>
    <row r="334" spans="1:14" ht="15.75">
      <c r="A334" s="270" t="s">
        <v>59</v>
      </c>
      <c r="B334" s="270" t="s">
        <v>60</v>
      </c>
      <c r="C334" s="270" t="s">
        <v>50</v>
      </c>
      <c r="D334" s="270"/>
      <c r="E334" s="228" t="s">
        <v>51</v>
      </c>
      <c r="F334" s="270" t="s">
        <v>12</v>
      </c>
      <c r="G334" s="270"/>
      <c r="H334" s="270"/>
      <c r="I334" s="270" t="s">
        <v>68</v>
      </c>
      <c r="J334" s="270"/>
      <c r="K334" s="270"/>
      <c r="L334" s="270" t="s">
        <v>52</v>
      </c>
      <c r="M334" s="270"/>
      <c r="N334" s="14"/>
    </row>
    <row r="335" spans="1:14" ht="38.25">
      <c r="A335" s="270"/>
      <c r="B335" s="270"/>
      <c r="C335" s="35" t="s">
        <v>53</v>
      </c>
      <c r="D335" s="10" t="s">
        <v>66</v>
      </c>
      <c r="E335" s="228"/>
      <c r="F335" s="35" t="s">
        <v>54</v>
      </c>
      <c r="G335" s="35" t="s">
        <v>55</v>
      </c>
      <c r="H335" s="35" t="s">
        <v>56</v>
      </c>
      <c r="I335" s="35" t="s">
        <v>54</v>
      </c>
      <c r="J335" s="35" t="s">
        <v>57</v>
      </c>
      <c r="K335" s="35" t="s">
        <v>56</v>
      </c>
      <c r="L335" s="270"/>
      <c r="M335" s="270"/>
      <c r="N335" s="14"/>
    </row>
    <row r="336" spans="1:14" ht="12.75">
      <c r="A336" s="36">
        <v>1</v>
      </c>
      <c r="B336" s="36">
        <v>2</v>
      </c>
      <c r="C336" s="36">
        <v>3</v>
      </c>
      <c r="D336" s="36">
        <v>4</v>
      </c>
      <c r="E336" s="36">
        <v>5</v>
      </c>
      <c r="F336" s="40">
        <v>6</v>
      </c>
      <c r="G336" s="36">
        <v>7</v>
      </c>
      <c r="H336" s="36">
        <v>8</v>
      </c>
      <c r="I336" s="36">
        <v>9</v>
      </c>
      <c r="J336" s="36">
        <v>10</v>
      </c>
      <c r="K336" s="36">
        <v>11</v>
      </c>
      <c r="L336" s="282">
        <v>12</v>
      </c>
      <c r="M336" s="282"/>
      <c r="N336" s="14"/>
    </row>
    <row r="337" spans="1:14" ht="12.75">
      <c r="A337" s="10"/>
      <c r="B337" s="10"/>
      <c r="C337" s="10"/>
      <c r="D337" s="10"/>
      <c r="E337" s="10"/>
      <c r="F337" s="131"/>
      <c r="G337" s="10"/>
      <c r="H337" s="127"/>
      <c r="I337" s="10"/>
      <c r="J337" s="10"/>
      <c r="K337" s="127"/>
      <c r="L337" s="258"/>
      <c r="M337" s="259"/>
      <c r="N337" s="14"/>
    </row>
    <row r="338" spans="1:14" ht="12.75">
      <c r="A338" s="10"/>
      <c r="B338" s="10"/>
      <c r="C338" s="10"/>
      <c r="D338" s="10"/>
      <c r="E338" s="10"/>
      <c r="F338" s="131"/>
      <c r="G338" s="10"/>
      <c r="H338" s="127"/>
      <c r="I338" s="10"/>
      <c r="J338" s="10"/>
      <c r="K338" s="127"/>
      <c r="L338" s="258"/>
      <c r="M338" s="259"/>
      <c r="N338" s="14"/>
    </row>
    <row r="339" spans="1:14" ht="12.75">
      <c r="A339" s="10"/>
      <c r="B339" s="10"/>
      <c r="C339" s="10"/>
      <c r="D339" s="10"/>
      <c r="E339" s="10"/>
      <c r="F339" s="131"/>
      <c r="G339" s="10"/>
      <c r="H339" s="127"/>
      <c r="I339" s="10"/>
      <c r="J339" s="10"/>
      <c r="K339" s="127"/>
      <c r="L339" s="258"/>
      <c r="M339" s="259"/>
      <c r="N339" s="14"/>
    </row>
    <row r="340" spans="1:14" ht="12.75">
      <c r="A340" s="10"/>
      <c r="B340" s="10"/>
      <c r="C340" s="10"/>
      <c r="D340" s="10"/>
      <c r="E340" s="10"/>
      <c r="F340" s="131"/>
      <c r="G340" s="10"/>
      <c r="H340" s="127"/>
      <c r="I340" s="10"/>
      <c r="J340" s="10"/>
      <c r="K340" s="127"/>
      <c r="L340" s="258"/>
      <c r="M340" s="259"/>
      <c r="N340" s="14"/>
    </row>
    <row r="341" spans="1:14" ht="12.75">
      <c r="A341" s="10"/>
      <c r="B341" s="10"/>
      <c r="C341" s="10"/>
      <c r="D341" s="10"/>
      <c r="E341" s="10"/>
      <c r="F341" s="131"/>
      <c r="G341" s="10"/>
      <c r="H341" s="127"/>
      <c r="I341" s="10"/>
      <c r="J341" s="10"/>
      <c r="K341" s="127"/>
      <c r="L341" s="258"/>
      <c r="M341" s="259"/>
      <c r="N341" s="14"/>
    </row>
    <row r="342" spans="1:14" ht="12.75">
      <c r="A342" s="10"/>
      <c r="B342" s="10"/>
      <c r="C342" s="10"/>
      <c r="D342" s="10"/>
      <c r="E342" s="10"/>
      <c r="F342" s="131"/>
      <c r="G342" s="10"/>
      <c r="H342" s="127"/>
      <c r="I342" s="10"/>
      <c r="J342" s="10"/>
      <c r="K342" s="127"/>
      <c r="L342" s="258"/>
      <c r="M342" s="259"/>
      <c r="N342" s="14"/>
    </row>
    <row r="343" spans="1:14" ht="12.75">
      <c r="A343" s="10"/>
      <c r="B343" s="10"/>
      <c r="C343" s="10"/>
      <c r="D343" s="10"/>
      <c r="E343" s="10"/>
      <c r="F343" s="131"/>
      <c r="G343" s="10"/>
      <c r="H343" s="127"/>
      <c r="I343" s="10"/>
      <c r="J343" s="10"/>
      <c r="K343" s="127"/>
      <c r="L343" s="258"/>
      <c r="M343" s="259"/>
      <c r="N343" s="14"/>
    </row>
    <row r="344" spans="1:14" ht="12.75">
      <c r="A344" s="10"/>
      <c r="B344" s="10"/>
      <c r="C344" s="10"/>
      <c r="D344" s="10"/>
      <c r="E344" s="10"/>
      <c r="F344" s="131"/>
      <c r="G344" s="10"/>
      <c r="H344" s="127"/>
      <c r="I344" s="10"/>
      <c r="J344" s="10"/>
      <c r="K344" s="127"/>
      <c r="L344" s="258"/>
      <c r="M344" s="259"/>
      <c r="N344" s="14"/>
    </row>
    <row r="345" spans="1:14" ht="12.75">
      <c r="A345" s="10"/>
      <c r="B345" s="10"/>
      <c r="C345" s="10"/>
      <c r="D345" s="10"/>
      <c r="E345" s="10"/>
      <c r="F345" s="131"/>
      <c r="G345" s="10"/>
      <c r="H345" s="127"/>
      <c r="I345" s="10"/>
      <c r="J345" s="10"/>
      <c r="K345" s="127"/>
      <c r="L345" s="258"/>
      <c r="M345" s="259"/>
      <c r="N345" s="14"/>
    </row>
    <row r="346" spans="1:14" ht="12.75">
      <c r="A346" s="10"/>
      <c r="B346" s="10"/>
      <c r="C346" s="10"/>
      <c r="D346" s="10"/>
      <c r="E346" s="10"/>
      <c r="F346" s="131"/>
      <c r="G346" s="10"/>
      <c r="H346" s="127"/>
      <c r="I346" s="10"/>
      <c r="J346" s="10"/>
      <c r="K346" s="127"/>
      <c r="L346" s="258"/>
      <c r="M346" s="259"/>
      <c r="N346" s="14"/>
    </row>
    <row r="347" spans="1:14" ht="12.75">
      <c r="A347" s="10"/>
      <c r="B347" s="10"/>
      <c r="C347" s="10"/>
      <c r="D347" s="10"/>
      <c r="E347" s="10"/>
      <c r="F347" s="131"/>
      <c r="G347" s="10"/>
      <c r="H347" s="127"/>
      <c r="I347" s="10"/>
      <c r="J347" s="10"/>
      <c r="K347" s="127"/>
      <c r="L347" s="258"/>
      <c r="M347" s="259"/>
      <c r="N347" s="14"/>
    </row>
    <row r="348" spans="1:14" ht="12.75">
      <c r="A348" s="10"/>
      <c r="B348" s="10"/>
      <c r="C348" s="10"/>
      <c r="D348" s="10"/>
      <c r="E348" s="10"/>
      <c r="F348" s="131"/>
      <c r="G348" s="10"/>
      <c r="H348" s="127"/>
      <c r="I348" s="10"/>
      <c r="J348" s="10"/>
      <c r="K348" s="127"/>
      <c r="L348" s="258"/>
      <c r="M348" s="259"/>
      <c r="N348" s="14"/>
    </row>
    <row r="349" spans="1:14" ht="12.75">
      <c r="A349" s="10"/>
      <c r="B349" s="10"/>
      <c r="C349" s="10"/>
      <c r="D349" s="10"/>
      <c r="E349" s="10"/>
      <c r="F349" s="131"/>
      <c r="G349" s="10"/>
      <c r="H349" s="127"/>
      <c r="I349" s="10"/>
      <c r="J349" s="10"/>
      <c r="K349" s="127"/>
      <c r="L349" s="258"/>
      <c r="M349" s="259"/>
      <c r="N349" s="14"/>
    </row>
    <row r="350" spans="1:14" ht="12.75">
      <c r="A350" s="10"/>
      <c r="B350" s="10"/>
      <c r="C350" s="10"/>
      <c r="D350" s="10"/>
      <c r="E350" s="10"/>
      <c r="F350" s="131"/>
      <c r="G350" s="10"/>
      <c r="H350" s="127"/>
      <c r="I350" s="10"/>
      <c r="J350" s="10"/>
      <c r="K350" s="127"/>
      <c r="L350" s="258"/>
      <c r="M350" s="259"/>
      <c r="N350" s="14"/>
    </row>
    <row r="351" spans="1:14" ht="12.75">
      <c r="A351" s="10"/>
      <c r="B351" s="10"/>
      <c r="C351" s="10"/>
      <c r="D351" s="10"/>
      <c r="E351" s="10"/>
      <c r="F351" s="131"/>
      <c r="G351" s="10"/>
      <c r="H351" s="127"/>
      <c r="I351" s="10"/>
      <c r="J351" s="10"/>
      <c r="K351" s="127"/>
      <c r="L351" s="258"/>
      <c r="M351" s="259"/>
      <c r="N351" s="14"/>
    </row>
    <row r="352" spans="1:14" ht="12.75">
      <c r="A352" s="10"/>
      <c r="B352" s="10"/>
      <c r="C352" s="10"/>
      <c r="D352" s="10"/>
      <c r="E352" s="10"/>
      <c r="F352" s="131"/>
      <c r="G352" s="10"/>
      <c r="H352" s="127"/>
      <c r="I352" s="10"/>
      <c r="J352" s="10"/>
      <c r="K352" s="127"/>
      <c r="L352" s="258"/>
      <c r="M352" s="259"/>
      <c r="N352" s="14"/>
    </row>
    <row r="353" spans="1:14" ht="12.75">
      <c r="A353" s="10"/>
      <c r="B353" s="10"/>
      <c r="C353" s="10"/>
      <c r="D353" s="10"/>
      <c r="E353" s="10"/>
      <c r="F353" s="131"/>
      <c r="G353" s="10"/>
      <c r="H353" s="127"/>
      <c r="I353" s="10"/>
      <c r="J353" s="10"/>
      <c r="K353" s="127"/>
      <c r="L353" s="258"/>
      <c r="M353" s="259"/>
      <c r="N353" s="14"/>
    </row>
    <row r="354" spans="1:14" ht="12.75">
      <c r="A354" s="10"/>
      <c r="B354" s="10"/>
      <c r="C354" s="10"/>
      <c r="D354" s="10"/>
      <c r="E354" s="10"/>
      <c r="F354" s="131"/>
      <c r="G354" s="10"/>
      <c r="H354" s="127"/>
      <c r="I354" s="10"/>
      <c r="J354" s="10"/>
      <c r="K354" s="127"/>
      <c r="L354" s="258"/>
      <c r="M354" s="259"/>
      <c r="N354" s="14"/>
    </row>
    <row r="355" spans="1:14" ht="12.75">
      <c r="A355" s="10"/>
      <c r="B355" s="10"/>
      <c r="C355" s="10"/>
      <c r="D355" s="10"/>
      <c r="E355" s="10"/>
      <c r="F355" s="131"/>
      <c r="G355" s="10"/>
      <c r="H355" s="127"/>
      <c r="I355" s="10"/>
      <c r="J355" s="10"/>
      <c r="K355" s="127"/>
      <c r="L355" s="258"/>
      <c r="M355" s="259"/>
      <c r="N355" s="14"/>
    </row>
    <row r="356" spans="1:14" ht="12.75">
      <c r="A356" s="10"/>
      <c r="B356" s="10"/>
      <c r="C356" s="10"/>
      <c r="D356" s="10"/>
      <c r="E356" s="10"/>
      <c r="F356" s="131"/>
      <c r="G356" s="10"/>
      <c r="H356" s="127"/>
      <c r="I356" s="10"/>
      <c r="J356" s="10"/>
      <c r="K356" s="127"/>
      <c r="L356" s="258"/>
      <c r="M356" s="259"/>
      <c r="N356" s="14"/>
    </row>
    <row r="357" spans="1:14" ht="12.75">
      <c r="A357" s="10"/>
      <c r="B357" s="10"/>
      <c r="C357" s="10"/>
      <c r="D357" s="10"/>
      <c r="E357" s="10"/>
      <c r="F357" s="131"/>
      <c r="G357" s="10"/>
      <c r="H357" s="127"/>
      <c r="I357" s="10"/>
      <c r="J357" s="10"/>
      <c r="K357" s="127"/>
      <c r="L357" s="258"/>
      <c r="M357" s="259"/>
      <c r="N357" s="14"/>
    </row>
    <row r="358" spans="1:14" ht="12.75">
      <c r="A358" s="10"/>
      <c r="B358" s="10"/>
      <c r="C358" s="10"/>
      <c r="D358" s="10"/>
      <c r="E358" s="10"/>
      <c r="F358" s="131"/>
      <c r="G358" s="10"/>
      <c r="H358" s="127"/>
      <c r="I358" s="10"/>
      <c r="J358" s="10"/>
      <c r="K358" s="127"/>
      <c r="L358" s="258"/>
      <c r="M358" s="259"/>
      <c r="N358" s="14"/>
    </row>
    <row r="359" spans="1:14" ht="12.75">
      <c r="A359" s="10"/>
      <c r="B359" s="10"/>
      <c r="C359" s="10"/>
      <c r="D359" s="10"/>
      <c r="E359" s="10"/>
      <c r="F359" s="131"/>
      <c r="G359" s="10"/>
      <c r="H359" s="127"/>
      <c r="I359" s="10"/>
      <c r="J359" s="10"/>
      <c r="K359" s="127"/>
      <c r="L359" s="258"/>
      <c r="M359" s="259"/>
      <c r="N359" s="14"/>
    </row>
    <row r="360" spans="1:14" ht="12.75">
      <c r="A360" s="10"/>
      <c r="B360" s="10"/>
      <c r="C360" s="10"/>
      <c r="D360" s="10"/>
      <c r="E360" s="10"/>
      <c r="F360" s="131"/>
      <c r="G360" s="10"/>
      <c r="H360" s="127"/>
      <c r="I360" s="10"/>
      <c r="J360" s="10"/>
      <c r="K360" s="127"/>
      <c r="L360" s="258"/>
      <c r="M360" s="259"/>
      <c r="N360" s="14"/>
    </row>
    <row r="361" spans="1:14" ht="12.75">
      <c r="A361" s="10"/>
      <c r="B361" s="10"/>
      <c r="C361" s="10"/>
      <c r="D361" s="10"/>
      <c r="E361" s="10"/>
      <c r="F361" s="131"/>
      <c r="G361" s="10"/>
      <c r="H361" s="127"/>
      <c r="I361" s="10"/>
      <c r="J361" s="10"/>
      <c r="K361" s="127"/>
      <c r="L361" s="258"/>
      <c r="M361" s="259"/>
      <c r="N361" s="14"/>
    </row>
    <row r="362" spans="1:14" ht="12.75">
      <c r="A362" s="10"/>
      <c r="B362" s="10"/>
      <c r="C362" s="10"/>
      <c r="D362" s="10"/>
      <c r="E362" s="10"/>
      <c r="F362" s="131"/>
      <c r="G362" s="10"/>
      <c r="H362" s="127"/>
      <c r="I362" s="10"/>
      <c r="J362" s="10"/>
      <c r="K362" s="127"/>
      <c r="L362" s="258"/>
      <c r="M362" s="259"/>
      <c r="N362" s="14"/>
    </row>
    <row r="363" spans="1:14" ht="12.75">
      <c r="A363" s="10"/>
      <c r="B363" s="10"/>
      <c r="C363" s="10"/>
      <c r="D363" s="10"/>
      <c r="E363" s="10"/>
      <c r="F363" s="131"/>
      <c r="G363" s="10"/>
      <c r="H363" s="127"/>
      <c r="I363" s="10"/>
      <c r="J363" s="10"/>
      <c r="K363" s="127"/>
      <c r="L363" s="258"/>
      <c r="M363" s="259"/>
      <c r="N363" s="14"/>
    </row>
    <row r="364" spans="1:14" ht="12.75">
      <c r="A364" s="10"/>
      <c r="B364" s="10"/>
      <c r="C364" s="10"/>
      <c r="D364" s="10"/>
      <c r="E364" s="10"/>
      <c r="F364" s="131"/>
      <c r="G364" s="10"/>
      <c r="H364" s="127"/>
      <c r="I364" s="10"/>
      <c r="J364" s="10"/>
      <c r="K364" s="127"/>
      <c r="L364" s="258"/>
      <c r="M364" s="259"/>
      <c r="N364" s="14"/>
    </row>
    <row r="365" spans="1:14" ht="12.75">
      <c r="A365" s="10"/>
      <c r="B365" s="10"/>
      <c r="C365" s="10"/>
      <c r="D365" s="10"/>
      <c r="E365" s="10"/>
      <c r="F365" s="131"/>
      <c r="G365" s="10"/>
      <c r="H365" s="127"/>
      <c r="I365" s="10"/>
      <c r="J365" s="10"/>
      <c r="K365" s="127"/>
      <c r="L365" s="258"/>
      <c r="M365" s="259"/>
      <c r="N365" s="14"/>
    </row>
    <row r="366" spans="1:14" ht="12.75">
      <c r="A366" s="10"/>
      <c r="B366" s="10"/>
      <c r="C366" s="10"/>
      <c r="D366" s="10"/>
      <c r="E366" s="10"/>
      <c r="F366" s="131"/>
      <c r="G366" s="10"/>
      <c r="H366" s="127"/>
      <c r="I366" s="10"/>
      <c r="J366" s="10"/>
      <c r="K366" s="127"/>
      <c r="L366" s="258"/>
      <c r="M366" s="259"/>
      <c r="N366" s="14"/>
    </row>
    <row r="367" spans="1:14" ht="12.75">
      <c r="A367" s="10"/>
      <c r="B367" s="10"/>
      <c r="C367" s="10"/>
      <c r="D367" s="10"/>
      <c r="E367" s="10"/>
      <c r="F367" s="131"/>
      <c r="G367" s="10"/>
      <c r="H367" s="127"/>
      <c r="I367" s="10"/>
      <c r="J367" s="10"/>
      <c r="K367" s="127"/>
      <c r="L367" s="258"/>
      <c r="M367" s="259"/>
      <c r="N367" s="14"/>
    </row>
    <row r="368" spans="1:14" ht="12.75">
      <c r="A368" s="10"/>
      <c r="B368" s="10"/>
      <c r="C368" s="10"/>
      <c r="D368" s="10"/>
      <c r="E368" s="10"/>
      <c r="F368" s="131"/>
      <c r="G368" s="10"/>
      <c r="H368" s="127"/>
      <c r="I368" s="10"/>
      <c r="J368" s="10"/>
      <c r="K368" s="127"/>
      <c r="L368" s="258"/>
      <c r="M368" s="259"/>
      <c r="N368" s="14"/>
    </row>
    <row r="369" spans="1:14" ht="12.75">
      <c r="A369" s="10"/>
      <c r="B369" s="10"/>
      <c r="C369" s="10"/>
      <c r="D369" s="10"/>
      <c r="E369" s="10"/>
      <c r="F369" s="131"/>
      <c r="G369" s="10"/>
      <c r="H369" s="127"/>
      <c r="I369" s="10"/>
      <c r="J369" s="10"/>
      <c r="K369" s="127"/>
      <c r="L369" s="258"/>
      <c r="M369" s="259"/>
      <c r="N369" s="14"/>
    </row>
    <row r="370" spans="1:14" ht="12.75">
      <c r="A370" s="10"/>
      <c r="B370" s="10"/>
      <c r="C370" s="10"/>
      <c r="D370" s="10"/>
      <c r="E370" s="10"/>
      <c r="F370" s="131"/>
      <c r="G370" s="10"/>
      <c r="H370" s="127"/>
      <c r="I370" s="10"/>
      <c r="J370" s="10"/>
      <c r="K370" s="127"/>
      <c r="L370" s="258"/>
      <c r="M370" s="259"/>
      <c r="N370" s="14"/>
    </row>
    <row r="371" spans="1:14" ht="12.75">
      <c r="A371" s="10"/>
      <c r="B371" s="10"/>
      <c r="C371" s="10"/>
      <c r="D371" s="10"/>
      <c r="E371" s="10"/>
      <c r="F371" s="131"/>
      <c r="G371" s="10"/>
      <c r="H371" s="127"/>
      <c r="I371" s="10"/>
      <c r="J371" s="10"/>
      <c r="K371" s="127"/>
      <c r="L371" s="258"/>
      <c r="M371" s="259"/>
      <c r="N371" s="14"/>
    </row>
    <row r="372" spans="1:14" ht="12.75">
      <c r="A372" s="10"/>
      <c r="B372" s="10"/>
      <c r="C372" s="10"/>
      <c r="D372" s="10"/>
      <c r="E372" s="10"/>
      <c r="F372" s="126"/>
      <c r="G372" s="127"/>
      <c r="H372" s="127"/>
      <c r="I372" s="128"/>
      <c r="J372" s="127"/>
      <c r="K372" s="127"/>
      <c r="L372" s="228"/>
      <c r="M372" s="228"/>
      <c r="N372" s="14"/>
    </row>
    <row r="373" spans="1:14" ht="12.75">
      <c r="A373" s="10"/>
      <c r="B373" s="10"/>
      <c r="C373" s="10"/>
      <c r="D373" s="10"/>
      <c r="E373" s="10"/>
      <c r="F373" s="128"/>
      <c r="G373" s="127"/>
      <c r="H373" s="127"/>
      <c r="I373" s="128"/>
      <c r="J373" s="127"/>
      <c r="K373" s="127"/>
      <c r="L373" s="228"/>
      <c r="M373" s="228"/>
      <c r="N373" s="14"/>
    </row>
    <row r="374" spans="1:14" ht="12.75">
      <c r="A374" s="39" t="s">
        <v>464</v>
      </c>
      <c r="B374" s="39"/>
      <c r="C374" s="39"/>
      <c r="D374" s="39"/>
      <c r="E374" s="39"/>
      <c r="F374" s="136">
        <f>SUM(F337:F373)</f>
        <v>0</v>
      </c>
      <c r="G374" s="39"/>
      <c r="H374" s="137">
        <f>SUM(H337:H373)</f>
        <v>0</v>
      </c>
      <c r="I374" s="136">
        <f>SUM(I337:I373)</f>
        <v>0</v>
      </c>
      <c r="J374" s="39"/>
      <c r="K374" s="137">
        <f>SUM(K337:K373)</f>
        <v>0</v>
      </c>
      <c r="N374" s="14"/>
    </row>
    <row r="375" spans="1:14" ht="12.75">
      <c r="A375" s="132"/>
      <c r="B375" s="132"/>
      <c r="C375" s="132"/>
      <c r="D375" s="132"/>
      <c r="E375" s="132"/>
      <c r="F375" s="133"/>
      <c r="G375" s="134"/>
      <c r="H375" s="134"/>
      <c r="I375" s="133"/>
      <c r="J375" s="134"/>
      <c r="K375" s="134"/>
      <c r="L375" s="284"/>
      <c r="M375" s="284"/>
      <c r="N375" s="14"/>
    </row>
    <row r="376" spans="1:14" ht="12.75">
      <c r="A376" s="1" t="e">
        <f>CONCATENATE("Число порядкових номерів на сторінці: ",ЧислоПрописом(COUNTA(A337:A373))," (з ",A337," по ",A373,")")</f>
        <v>#NAME?</v>
      </c>
      <c r="B376" s="132"/>
      <c r="C376" s="132"/>
      <c r="D376" s="135" t="e">
        <f>CONCATENATE("Загальна кількість у натуральних вимірах фактично на сторінці: ",ЧислоПрописом(F374))</f>
        <v>#NAME?</v>
      </c>
      <c r="E376" s="132"/>
      <c r="F376" s="133"/>
      <c r="G376" s="134"/>
      <c r="H376" s="134"/>
      <c r="I376" s="133"/>
      <c r="J376" s="134"/>
      <c r="K376" s="134"/>
      <c r="L376" s="284"/>
      <c r="M376" s="284"/>
      <c r="N376" s="14"/>
    </row>
    <row r="377" spans="4:14" ht="12.75">
      <c r="D377" s="135" t="e">
        <f>CONCATENATE("Загальна кількість у натуральних вимірах за даними бухобліку на сторінці: ",ЧислоПрописом(I374))</f>
        <v>#NAME?</v>
      </c>
      <c r="F377" s="14"/>
      <c r="G377" s="14"/>
      <c r="N377" s="14"/>
    </row>
    <row r="378" spans="6:14" ht="12.75">
      <c r="F378" s="14"/>
      <c r="G378" s="14"/>
      <c r="N378" s="14"/>
    </row>
    <row r="379" spans="6:14" ht="12.75">
      <c r="F379" s="14"/>
      <c r="G379" s="14"/>
      <c r="N379" s="14"/>
    </row>
    <row r="380" spans="6:14" ht="12.75">
      <c r="F380" s="14"/>
      <c r="G380" s="14"/>
      <c r="N380" s="14"/>
    </row>
    <row r="381" spans="1:14" ht="15.75">
      <c r="A381" s="270" t="s">
        <v>59</v>
      </c>
      <c r="B381" s="270" t="s">
        <v>60</v>
      </c>
      <c r="C381" s="270" t="s">
        <v>50</v>
      </c>
      <c r="D381" s="270"/>
      <c r="E381" s="228" t="s">
        <v>51</v>
      </c>
      <c r="F381" s="270" t="s">
        <v>12</v>
      </c>
      <c r="G381" s="270"/>
      <c r="H381" s="270"/>
      <c r="I381" s="270" t="s">
        <v>68</v>
      </c>
      <c r="J381" s="270"/>
      <c r="K381" s="270"/>
      <c r="L381" s="270" t="s">
        <v>52</v>
      </c>
      <c r="M381" s="270"/>
      <c r="N381" s="14"/>
    </row>
    <row r="382" spans="1:14" ht="38.25">
      <c r="A382" s="270"/>
      <c r="B382" s="270"/>
      <c r="C382" s="35" t="s">
        <v>53</v>
      </c>
      <c r="D382" s="10" t="s">
        <v>66</v>
      </c>
      <c r="E382" s="228"/>
      <c r="F382" s="35" t="s">
        <v>54</v>
      </c>
      <c r="G382" s="35" t="s">
        <v>55</v>
      </c>
      <c r="H382" s="35" t="s">
        <v>56</v>
      </c>
      <c r="I382" s="35" t="s">
        <v>54</v>
      </c>
      <c r="J382" s="35" t="s">
        <v>57</v>
      </c>
      <c r="K382" s="35" t="s">
        <v>56</v>
      </c>
      <c r="L382" s="270"/>
      <c r="M382" s="270"/>
      <c r="N382" s="14"/>
    </row>
    <row r="383" spans="1:14" ht="12.75">
      <c r="A383" s="36">
        <v>1</v>
      </c>
      <c r="B383" s="36">
        <v>2</v>
      </c>
      <c r="C383" s="36">
        <v>3</v>
      </c>
      <c r="D383" s="36">
        <v>4</v>
      </c>
      <c r="E383" s="36">
        <v>5</v>
      </c>
      <c r="F383" s="40">
        <v>6</v>
      </c>
      <c r="G383" s="36">
        <v>7</v>
      </c>
      <c r="H383" s="36">
        <v>8</v>
      </c>
      <c r="I383" s="36">
        <v>9</v>
      </c>
      <c r="J383" s="36">
        <v>10</v>
      </c>
      <c r="K383" s="36">
        <v>11</v>
      </c>
      <c r="L383" s="282">
        <v>12</v>
      </c>
      <c r="M383" s="282"/>
      <c r="N383" s="14"/>
    </row>
    <row r="384" spans="1:14" ht="12.75">
      <c r="A384" s="10"/>
      <c r="B384" s="10"/>
      <c r="C384" s="10"/>
      <c r="D384" s="10"/>
      <c r="E384" s="10"/>
      <c r="F384" s="131"/>
      <c r="G384" s="10"/>
      <c r="H384" s="127"/>
      <c r="I384" s="10"/>
      <c r="J384" s="10"/>
      <c r="K384" s="127"/>
      <c r="L384" s="258"/>
      <c r="M384" s="259"/>
      <c r="N384" s="14"/>
    </row>
    <row r="385" spans="1:14" ht="12.75">
      <c r="A385" s="10"/>
      <c r="B385" s="10"/>
      <c r="C385" s="10"/>
      <c r="D385" s="10"/>
      <c r="E385" s="10"/>
      <c r="F385" s="131"/>
      <c r="G385" s="10"/>
      <c r="H385" s="127"/>
      <c r="I385" s="10"/>
      <c r="J385" s="10"/>
      <c r="K385" s="127"/>
      <c r="L385" s="258"/>
      <c r="M385" s="259"/>
      <c r="N385" s="14"/>
    </row>
    <row r="386" spans="1:14" ht="12.75">
      <c r="A386" s="10"/>
      <c r="B386" s="10"/>
      <c r="C386" s="10"/>
      <c r="D386" s="10"/>
      <c r="E386" s="10"/>
      <c r="F386" s="131"/>
      <c r="G386" s="10"/>
      <c r="H386" s="127"/>
      <c r="I386" s="10"/>
      <c r="J386" s="10"/>
      <c r="K386" s="127"/>
      <c r="L386" s="258"/>
      <c r="M386" s="259"/>
      <c r="N386" s="14"/>
    </row>
    <row r="387" spans="1:14" ht="12.75">
      <c r="A387" s="10"/>
      <c r="B387" s="10"/>
      <c r="C387" s="10"/>
      <c r="D387" s="10"/>
      <c r="E387" s="10"/>
      <c r="F387" s="131"/>
      <c r="G387" s="10"/>
      <c r="H387" s="127"/>
      <c r="I387" s="10"/>
      <c r="J387" s="10"/>
      <c r="K387" s="127"/>
      <c r="L387" s="258"/>
      <c r="M387" s="259"/>
      <c r="N387" s="14"/>
    </row>
    <row r="388" spans="1:14" ht="12.75">
      <c r="A388" s="10"/>
      <c r="B388" s="10"/>
      <c r="C388" s="10"/>
      <c r="D388" s="10"/>
      <c r="E388" s="10"/>
      <c r="F388" s="131"/>
      <c r="G388" s="10"/>
      <c r="H388" s="127"/>
      <c r="I388" s="10"/>
      <c r="J388" s="10"/>
      <c r="K388" s="127"/>
      <c r="L388" s="258"/>
      <c r="M388" s="259"/>
      <c r="N388" s="14"/>
    </row>
    <row r="389" spans="1:14" ht="12.75">
      <c r="A389" s="10"/>
      <c r="B389" s="10"/>
      <c r="C389" s="10"/>
      <c r="D389" s="10"/>
      <c r="E389" s="10"/>
      <c r="F389" s="131"/>
      <c r="G389" s="10"/>
      <c r="H389" s="127"/>
      <c r="I389" s="10"/>
      <c r="J389" s="10"/>
      <c r="K389" s="127"/>
      <c r="L389" s="258"/>
      <c r="M389" s="259"/>
      <c r="N389" s="14"/>
    </row>
    <row r="390" spans="1:14" ht="12.75">
      <c r="A390" s="10"/>
      <c r="B390" s="10"/>
      <c r="C390" s="10"/>
      <c r="D390" s="10"/>
      <c r="E390" s="10"/>
      <c r="F390" s="131"/>
      <c r="G390" s="10"/>
      <c r="H390" s="127"/>
      <c r="I390" s="10"/>
      <c r="J390" s="10"/>
      <c r="K390" s="127"/>
      <c r="L390" s="258"/>
      <c r="M390" s="259"/>
      <c r="N390" s="14"/>
    </row>
    <row r="391" spans="1:14" ht="12.75">
      <c r="A391" s="10"/>
      <c r="B391" s="10"/>
      <c r="C391" s="10"/>
      <c r="D391" s="10"/>
      <c r="E391" s="10"/>
      <c r="F391" s="131"/>
      <c r="G391" s="10"/>
      <c r="H391" s="127"/>
      <c r="I391" s="10"/>
      <c r="J391" s="10"/>
      <c r="K391" s="127"/>
      <c r="L391" s="258"/>
      <c r="M391" s="259"/>
      <c r="N391" s="14"/>
    </row>
    <row r="392" spans="1:14" ht="12.75">
      <c r="A392" s="10"/>
      <c r="B392" s="10"/>
      <c r="C392" s="10"/>
      <c r="D392" s="10"/>
      <c r="E392" s="10"/>
      <c r="F392" s="131"/>
      <c r="G392" s="10"/>
      <c r="H392" s="127"/>
      <c r="I392" s="10"/>
      <c r="J392" s="10"/>
      <c r="K392" s="127"/>
      <c r="L392" s="258"/>
      <c r="M392" s="259"/>
      <c r="N392" s="14"/>
    </row>
    <row r="393" spans="1:14" ht="12.75">
      <c r="A393" s="10"/>
      <c r="B393" s="10"/>
      <c r="C393" s="10"/>
      <c r="D393" s="10"/>
      <c r="E393" s="10"/>
      <c r="F393" s="131"/>
      <c r="G393" s="10"/>
      <c r="H393" s="127"/>
      <c r="I393" s="10"/>
      <c r="J393" s="10"/>
      <c r="K393" s="127"/>
      <c r="L393" s="258"/>
      <c r="M393" s="259"/>
      <c r="N393" s="14"/>
    </row>
    <row r="394" spans="1:14" ht="12.75">
      <c r="A394" s="10"/>
      <c r="B394" s="10"/>
      <c r="C394" s="10"/>
      <c r="D394" s="10"/>
      <c r="E394" s="10"/>
      <c r="F394" s="131"/>
      <c r="G394" s="10"/>
      <c r="H394" s="127"/>
      <c r="I394" s="10"/>
      <c r="J394" s="10"/>
      <c r="K394" s="127"/>
      <c r="L394" s="258"/>
      <c r="M394" s="259"/>
      <c r="N394" s="14"/>
    </row>
    <row r="395" spans="1:14" ht="12.75">
      <c r="A395" s="10"/>
      <c r="B395" s="10"/>
      <c r="C395" s="10"/>
      <c r="D395" s="10"/>
      <c r="E395" s="10"/>
      <c r="F395" s="131"/>
      <c r="G395" s="10"/>
      <c r="H395" s="127"/>
      <c r="I395" s="10"/>
      <c r="J395" s="10"/>
      <c r="K395" s="127"/>
      <c r="L395" s="258"/>
      <c r="M395" s="259"/>
      <c r="N395" s="14"/>
    </row>
    <row r="396" spans="1:14" ht="12.75">
      <c r="A396" s="10"/>
      <c r="B396" s="10"/>
      <c r="C396" s="10"/>
      <c r="D396" s="10"/>
      <c r="E396" s="10"/>
      <c r="F396" s="131"/>
      <c r="G396" s="10"/>
      <c r="H396" s="127"/>
      <c r="I396" s="10"/>
      <c r="J396" s="10"/>
      <c r="K396" s="127"/>
      <c r="L396" s="258"/>
      <c r="M396" s="259"/>
      <c r="N396" s="14"/>
    </row>
    <row r="397" spans="1:14" ht="12.75">
      <c r="A397" s="10"/>
      <c r="B397" s="10"/>
      <c r="C397" s="10"/>
      <c r="D397" s="10"/>
      <c r="E397" s="10"/>
      <c r="F397" s="131"/>
      <c r="G397" s="10"/>
      <c r="H397" s="127"/>
      <c r="I397" s="10"/>
      <c r="J397" s="10"/>
      <c r="K397" s="127"/>
      <c r="L397" s="258"/>
      <c r="M397" s="259"/>
      <c r="N397" s="14"/>
    </row>
    <row r="398" spans="1:14" ht="12.75">
      <c r="A398" s="10"/>
      <c r="B398" s="10"/>
      <c r="C398" s="10"/>
      <c r="D398" s="10"/>
      <c r="E398" s="10"/>
      <c r="F398" s="131"/>
      <c r="G398" s="10"/>
      <c r="H398" s="127"/>
      <c r="I398" s="10"/>
      <c r="J398" s="10"/>
      <c r="K398" s="127"/>
      <c r="L398" s="258"/>
      <c r="M398" s="259"/>
      <c r="N398" s="14"/>
    </row>
    <row r="399" spans="1:14" ht="12.75">
      <c r="A399" s="10"/>
      <c r="B399" s="10"/>
      <c r="C399" s="10"/>
      <c r="D399" s="10"/>
      <c r="E399" s="10"/>
      <c r="F399" s="131"/>
      <c r="G399" s="10"/>
      <c r="H399" s="127"/>
      <c r="I399" s="10"/>
      <c r="J399" s="10"/>
      <c r="K399" s="127"/>
      <c r="L399" s="258"/>
      <c r="M399" s="259"/>
      <c r="N399" s="14"/>
    </row>
    <row r="400" spans="1:14" ht="12.75">
      <c r="A400" s="10"/>
      <c r="B400" s="10"/>
      <c r="C400" s="10"/>
      <c r="D400" s="10"/>
      <c r="E400" s="10"/>
      <c r="F400" s="131"/>
      <c r="G400" s="10"/>
      <c r="H400" s="127"/>
      <c r="I400" s="10"/>
      <c r="J400" s="10"/>
      <c r="K400" s="127"/>
      <c r="L400" s="258"/>
      <c r="M400" s="259"/>
      <c r="N400" s="14"/>
    </row>
    <row r="401" spans="1:14" ht="12.75">
      <c r="A401" s="10"/>
      <c r="B401" s="10"/>
      <c r="C401" s="10"/>
      <c r="D401" s="10"/>
      <c r="E401" s="10"/>
      <c r="F401" s="131"/>
      <c r="G401" s="10"/>
      <c r="H401" s="127"/>
      <c r="I401" s="10"/>
      <c r="J401" s="10"/>
      <c r="K401" s="127"/>
      <c r="L401" s="258"/>
      <c r="M401" s="259"/>
      <c r="N401" s="14"/>
    </row>
    <row r="402" spans="1:14" ht="12.75">
      <c r="A402" s="10"/>
      <c r="B402" s="10"/>
      <c r="C402" s="10"/>
      <c r="D402" s="10"/>
      <c r="E402" s="10"/>
      <c r="F402" s="131"/>
      <c r="G402" s="10"/>
      <c r="H402" s="127"/>
      <c r="I402" s="10"/>
      <c r="J402" s="10"/>
      <c r="K402" s="127"/>
      <c r="L402" s="258"/>
      <c r="M402" s="259"/>
      <c r="N402" s="14"/>
    </row>
    <row r="403" spans="1:14" ht="12.75">
      <c r="A403" s="10"/>
      <c r="B403" s="10"/>
      <c r="C403" s="10"/>
      <c r="D403" s="10"/>
      <c r="E403" s="10"/>
      <c r="F403" s="131"/>
      <c r="G403" s="10"/>
      <c r="H403" s="127"/>
      <c r="I403" s="10"/>
      <c r="J403" s="10"/>
      <c r="K403" s="127"/>
      <c r="L403" s="258"/>
      <c r="M403" s="259"/>
      <c r="N403" s="14"/>
    </row>
    <row r="404" spans="1:14" ht="12.75">
      <c r="A404" s="10"/>
      <c r="B404" s="10"/>
      <c r="C404" s="10"/>
      <c r="D404" s="10"/>
      <c r="E404" s="10"/>
      <c r="F404" s="131"/>
      <c r="G404" s="10"/>
      <c r="H404" s="127"/>
      <c r="I404" s="10"/>
      <c r="J404" s="10"/>
      <c r="K404" s="127"/>
      <c r="L404" s="258"/>
      <c r="M404" s="259"/>
      <c r="N404" s="14"/>
    </row>
    <row r="405" spans="1:14" ht="12.75">
      <c r="A405" s="10"/>
      <c r="B405" s="10"/>
      <c r="C405" s="10"/>
      <c r="D405" s="10"/>
      <c r="E405" s="10"/>
      <c r="F405" s="131"/>
      <c r="G405" s="10"/>
      <c r="H405" s="127"/>
      <c r="I405" s="10"/>
      <c r="J405" s="10"/>
      <c r="K405" s="127"/>
      <c r="L405" s="258"/>
      <c r="M405" s="259"/>
      <c r="N405" s="14"/>
    </row>
    <row r="406" spans="1:14" ht="12.75">
      <c r="A406" s="10"/>
      <c r="B406" s="10"/>
      <c r="C406" s="10"/>
      <c r="D406" s="10"/>
      <c r="E406" s="10"/>
      <c r="F406" s="131"/>
      <c r="G406" s="10"/>
      <c r="H406" s="127"/>
      <c r="I406" s="10"/>
      <c r="J406" s="10"/>
      <c r="K406" s="127"/>
      <c r="L406" s="258"/>
      <c r="M406" s="259"/>
      <c r="N406" s="14"/>
    </row>
    <row r="407" spans="1:14" ht="12.75">
      <c r="A407" s="10"/>
      <c r="B407" s="10"/>
      <c r="C407" s="10"/>
      <c r="D407" s="10"/>
      <c r="E407" s="10"/>
      <c r="F407" s="131"/>
      <c r="G407" s="10"/>
      <c r="H407" s="127"/>
      <c r="I407" s="10"/>
      <c r="J407" s="10"/>
      <c r="K407" s="127"/>
      <c r="L407" s="258"/>
      <c r="M407" s="259"/>
      <c r="N407" s="14"/>
    </row>
    <row r="408" spans="1:14" ht="12.75">
      <c r="A408" s="10"/>
      <c r="B408" s="10"/>
      <c r="C408" s="10"/>
      <c r="D408" s="10"/>
      <c r="E408" s="10"/>
      <c r="F408" s="131"/>
      <c r="G408" s="10"/>
      <c r="H408" s="127"/>
      <c r="I408" s="10"/>
      <c r="J408" s="10"/>
      <c r="K408" s="127"/>
      <c r="L408" s="258"/>
      <c r="M408" s="259"/>
      <c r="N408" s="14"/>
    </row>
    <row r="409" spans="1:14" ht="12.75">
      <c r="A409" s="10"/>
      <c r="B409" s="10"/>
      <c r="C409" s="10"/>
      <c r="D409" s="10"/>
      <c r="E409" s="10"/>
      <c r="F409" s="131"/>
      <c r="G409" s="10"/>
      <c r="H409" s="127"/>
      <c r="I409" s="10"/>
      <c r="J409" s="10"/>
      <c r="K409" s="127"/>
      <c r="L409" s="258"/>
      <c r="M409" s="259"/>
      <c r="N409" s="14"/>
    </row>
    <row r="410" spans="1:14" ht="12.75">
      <c r="A410" s="10"/>
      <c r="B410" s="10"/>
      <c r="C410" s="10"/>
      <c r="D410" s="10"/>
      <c r="E410" s="10"/>
      <c r="F410" s="131"/>
      <c r="G410" s="10"/>
      <c r="H410" s="127"/>
      <c r="I410" s="10"/>
      <c r="J410" s="10"/>
      <c r="K410" s="127"/>
      <c r="L410" s="258"/>
      <c r="M410" s="259"/>
      <c r="N410" s="14"/>
    </row>
    <row r="411" spans="1:14" ht="12.75">
      <c r="A411" s="10"/>
      <c r="B411" s="10"/>
      <c r="C411" s="10"/>
      <c r="D411" s="10"/>
      <c r="E411" s="10"/>
      <c r="F411" s="131"/>
      <c r="G411" s="10"/>
      <c r="H411" s="127"/>
      <c r="I411" s="10"/>
      <c r="J411" s="10"/>
      <c r="K411" s="127"/>
      <c r="L411" s="258"/>
      <c r="M411" s="259"/>
      <c r="N411" s="14"/>
    </row>
    <row r="412" spans="1:14" ht="12.75">
      <c r="A412" s="10"/>
      <c r="B412" s="10"/>
      <c r="C412" s="10"/>
      <c r="D412" s="10"/>
      <c r="E412" s="10"/>
      <c r="F412" s="131"/>
      <c r="G412" s="10"/>
      <c r="H412" s="127"/>
      <c r="I412" s="10"/>
      <c r="J412" s="10"/>
      <c r="K412" s="127"/>
      <c r="L412" s="258"/>
      <c r="M412" s="259"/>
      <c r="N412" s="14"/>
    </row>
    <row r="413" spans="1:14" ht="12.75">
      <c r="A413" s="10"/>
      <c r="B413" s="10"/>
      <c r="C413" s="10"/>
      <c r="D413" s="10"/>
      <c r="E413" s="10"/>
      <c r="F413" s="131"/>
      <c r="G413" s="10"/>
      <c r="H413" s="127"/>
      <c r="I413" s="10"/>
      <c r="J413" s="10"/>
      <c r="K413" s="127"/>
      <c r="L413" s="258"/>
      <c r="M413" s="259"/>
      <c r="N413" s="14"/>
    </row>
    <row r="414" spans="1:14" ht="12.75">
      <c r="A414" s="10"/>
      <c r="B414" s="10"/>
      <c r="C414" s="10"/>
      <c r="D414" s="10"/>
      <c r="E414" s="10"/>
      <c r="F414" s="131"/>
      <c r="G414" s="10"/>
      <c r="H414" s="127"/>
      <c r="I414" s="10"/>
      <c r="J414" s="10"/>
      <c r="K414" s="127"/>
      <c r="L414" s="258"/>
      <c r="M414" s="259"/>
      <c r="N414" s="14"/>
    </row>
    <row r="415" spans="1:14" ht="12.75">
      <c r="A415" s="10"/>
      <c r="B415" s="10"/>
      <c r="C415" s="10"/>
      <c r="D415" s="10"/>
      <c r="E415" s="10"/>
      <c r="F415" s="131"/>
      <c r="G415" s="10"/>
      <c r="H415" s="127"/>
      <c r="I415" s="10"/>
      <c r="J415" s="10"/>
      <c r="K415" s="127"/>
      <c r="L415" s="258"/>
      <c r="M415" s="259"/>
      <c r="N415" s="14"/>
    </row>
    <row r="416" spans="1:14" ht="12.75">
      <c r="A416" s="10"/>
      <c r="B416" s="10"/>
      <c r="C416" s="10"/>
      <c r="D416" s="10"/>
      <c r="E416" s="10"/>
      <c r="F416" s="131"/>
      <c r="G416" s="10"/>
      <c r="H416" s="127"/>
      <c r="I416" s="10"/>
      <c r="J416" s="10"/>
      <c r="K416" s="127"/>
      <c r="L416" s="258"/>
      <c r="M416" s="259"/>
      <c r="N416" s="14"/>
    </row>
    <row r="417" spans="1:14" ht="12.75">
      <c r="A417" s="10"/>
      <c r="B417" s="10"/>
      <c r="C417" s="10"/>
      <c r="D417" s="10"/>
      <c r="E417" s="10"/>
      <c r="F417" s="131"/>
      <c r="G417" s="10"/>
      <c r="H417" s="127"/>
      <c r="I417" s="10"/>
      <c r="J417" s="10"/>
      <c r="K417" s="127"/>
      <c r="L417" s="258"/>
      <c r="M417" s="259"/>
      <c r="N417" s="14"/>
    </row>
    <row r="418" spans="1:14" ht="12.75">
      <c r="A418" s="10"/>
      <c r="B418" s="10"/>
      <c r="C418" s="10"/>
      <c r="D418" s="10"/>
      <c r="E418" s="10"/>
      <c r="F418" s="131"/>
      <c r="G418" s="10"/>
      <c r="H418" s="127"/>
      <c r="I418" s="10"/>
      <c r="J418" s="10"/>
      <c r="K418" s="127"/>
      <c r="L418" s="258"/>
      <c r="M418" s="259"/>
      <c r="N418" s="14"/>
    </row>
    <row r="419" spans="1:14" ht="12.75">
      <c r="A419" s="10"/>
      <c r="B419" s="10"/>
      <c r="C419" s="10"/>
      <c r="D419" s="10"/>
      <c r="E419" s="10"/>
      <c r="F419" s="126"/>
      <c r="G419" s="127"/>
      <c r="H419" s="127"/>
      <c r="I419" s="128"/>
      <c r="J419" s="127"/>
      <c r="K419" s="127"/>
      <c r="L419" s="228"/>
      <c r="M419" s="228"/>
      <c r="N419" s="14"/>
    </row>
    <row r="420" spans="1:14" ht="12.75">
      <c r="A420" s="10"/>
      <c r="B420" s="10"/>
      <c r="C420" s="10"/>
      <c r="D420" s="10"/>
      <c r="E420" s="10"/>
      <c r="F420" s="128"/>
      <c r="G420" s="127"/>
      <c r="H420" s="127"/>
      <c r="I420" s="128"/>
      <c r="J420" s="127"/>
      <c r="K420" s="127"/>
      <c r="L420" s="228"/>
      <c r="M420" s="228"/>
      <c r="N420" s="14"/>
    </row>
    <row r="421" spans="1:14" ht="12.75">
      <c r="A421" s="39" t="s">
        <v>464</v>
      </c>
      <c r="B421" s="39"/>
      <c r="C421" s="39"/>
      <c r="D421" s="39"/>
      <c r="E421" s="39"/>
      <c r="F421" s="136">
        <f>SUM(F384:F420)</f>
        <v>0</v>
      </c>
      <c r="G421" s="39"/>
      <c r="H421" s="137">
        <f>SUM(H384:H420)</f>
        <v>0</v>
      </c>
      <c r="I421" s="136">
        <f>SUM(I384:I420)</f>
        <v>0</v>
      </c>
      <c r="J421" s="39"/>
      <c r="K421" s="137">
        <f>SUM(K384:K420)</f>
        <v>0</v>
      </c>
      <c r="N421" s="14"/>
    </row>
    <row r="422" spans="1:14" ht="12.75">
      <c r="A422" s="132"/>
      <c r="B422" s="132"/>
      <c r="C422" s="132"/>
      <c r="D422" s="132"/>
      <c r="E422" s="132"/>
      <c r="F422" s="133"/>
      <c r="G422" s="134"/>
      <c r="H422" s="134"/>
      <c r="I422" s="133"/>
      <c r="J422" s="134"/>
      <c r="K422" s="134"/>
      <c r="L422" s="284"/>
      <c r="M422" s="284"/>
      <c r="N422" s="14"/>
    </row>
    <row r="423" spans="1:14" ht="12.75">
      <c r="A423" s="1" t="e">
        <f>CONCATENATE("Число порядкових номерів на сторінці: ",ЧислоПрописом(COUNTA(A384:A420))," (з ",A384," по ",A420,")")</f>
        <v>#NAME?</v>
      </c>
      <c r="B423" s="132"/>
      <c r="C423" s="132"/>
      <c r="D423" s="135" t="e">
        <f>CONCATENATE("Загальна кількість у натуральних вимірах фактично на сторінці: ",ЧислоПрописом(F421))</f>
        <v>#NAME?</v>
      </c>
      <c r="E423" s="132"/>
      <c r="F423" s="133"/>
      <c r="G423" s="134"/>
      <c r="H423" s="134"/>
      <c r="I423" s="133"/>
      <c r="J423" s="134"/>
      <c r="K423" s="134"/>
      <c r="L423" s="284"/>
      <c r="M423" s="284"/>
      <c r="N423" s="14"/>
    </row>
    <row r="424" spans="4:14" ht="12.75">
      <c r="D424" s="135" t="e">
        <f>CONCATENATE("Загальна кількість у натуральних вимірах за даними бухобліку на сторінці: ",ЧислоПрописом(I421))</f>
        <v>#NAME?</v>
      </c>
      <c r="F424" s="14"/>
      <c r="G424" s="14"/>
      <c r="N424" s="14"/>
    </row>
    <row r="425" ht="12.75">
      <c r="N425" s="14"/>
    </row>
    <row r="426" spans="1:14" ht="15.75" customHeight="1">
      <c r="A426" s="264" t="s">
        <v>59</v>
      </c>
      <c r="B426" s="264" t="s">
        <v>60</v>
      </c>
      <c r="C426" s="258" t="s">
        <v>50</v>
      </c>
      <c r="D426" s="259"/>
      <c r="E426" s="264" t="s">
        <v>51</v>
      </c>
      <c r="F426" s="261" t="s">
        <v>12</v>
      </c>
      <c r="G426" s="262"/>
      <c r="H426" s="263"/>
      <c r="I426" s="261" t="s">
        <v>68</v>
      </c>
      <c r="J426" s="262"/>
      <c r="K426" s="263"/>
      <c r="L426" s="273" t="s">
        <v>52</v>
      </c>
      <c r="M426" s="274"/>
      <c r="N426" s="14"/>
    </row>
    <row r="427" spans="1:14" ht="38.25">
      <c r="A427" s="265"/>
      <c r="B427" s="265"/>
      <c r="C427" s="10" t="s">
        <v>53</v>
      </c>
      <c r="D427" s="10" t="s">
        <v>66</v>
      </c>
      <c r="E427" s="265"/>
      <c r="F427" s="35" t="s">
        <v>54</v>
      </c>
      <c r="G427" s="35" t="s">
        <v>55</v>
      </c>
      <c r="H427" s="35" t="s">
        <v>56</v>
      </c>
      <c r="I427" s="35" t="s">
        <v>54</v>
      </c>
      <c r="J427" s="35" t="s">
        <v>57</v>
      </c>
      <c r="K427" s="35" t="s">
        <v>56</v>
      </c>
      <c r="L427" s="275"/>
      <c r="M427" s="276"/>
      <c r="N427" s="14"/>
    </row>
    <row r="428" spans="1:14" ht="12.75">
      <c r="A428" s="36">
        <v>1</v>
      </c>
      <c r="B428" s="36">
        <v>2</v>
      </c>
      <c r="C428" s="36">
        <v>3</v>
      </c>
      <c r="D428" s="36">
        <v>4</v>
      </c>
      <c r="E428" s="36">
        <v>5</v>
      </c>
      <c r="F428" s="40">
        <v>6</v>
      </c>
      <c r="G428" s="36">
        <v>7</v>
      </c>
      <c r="H428" s="36">
        <v>8</v>
      </c>
      <c r="I428" s="36">
        <v>9</v>
      </c>
      <c r="J428" s="36">
        <v>10</v>
      </c>
      <c r="K428" s="36">
        <v>11</v>
      </c>
      <c r="L428" s="271">
        <v>12</v>
      </c>
      <c r="M428" s="272"/>
      <c r="N428" s="14"/>
    </row>
    <row r="429" spans="1:14" ht="12.75">
      <c r="A429" s="10"/>
      <c r="B429" s="10"/>
      <c r="C429" s="10"/>
      <c r="D429" s="10"/>
      <c r="E429" s="10"/>
      <c r="F429" s="140"/>
      <c r="G429" s="127"/>
      <c r="H429" s="20"/>
      <c r="I429" s="142"/>
      <c r="J429" s="127"/>
      <c r="K429" s="20"/>
      <c r="L429" s="258"/>
      <c r="M429" s="259"/>
      <c r="N429" s="14"/>
    </row>
    <row r="430" spans="1:14" ht="12.75">
      <c r="A430" s="10"/>
      <c r="B430" s="10"/>
      <c r="C430" s="10"/>
      <c r="D430" s="10"/>
      <c r="E430" s="10"/>
      <c r="F430" s="140"/>
      <c r="G430" s="129"/>
      <c r="H430" s="139"/>
      <c r="I430" s="143"/>
      <c r="J430" s="129"/>
      <c r="K430" s="139"/>
      <c r="L430" s="258"/>
      <c r="M430" s="259"/>
      <c r="N430" s="14"/>
    </row>
    <row r="431" spans="1:14" ht="12.75">
      <c r="A431" s="10"/>
      <c r="B431" s="10"/>
      <c r="C431" s="10"/>
      <c r="D431" s="10"/>
      <c r="E431" s="10"/>
      <c r="F431" s="140"/>
      <c r="G431" s="127"/>
      <c r="H431" s="20"/>
      <c r="I431" s="142"/>
      <c r="J431" s="127"/>
      <c r="K431" s="20"/>
      <c r="L431" s="258"/>
      <c r="M431" s="259"/>
      <c r="N431" s="14"/>
    </row>
    <row r="432" spans="1:14" ht="12.75">
      <c r="A432" s="10"/>
      <c r="B432" s="10"/>
      <c r="C432" s="10"/>
      <c r="D432" s="10"/>
      <c r="E432" s="10"/>
      <c r="F432" s="140"/>
      <c r="G432" s="127"/>
      <c r="H432" s="20"/>
      <c r="I432" s="142"/>
      <c r="J432" s="127"/>
      <c r="K432" s="20"/>
      <c r="L432" s="258"/>
      <c r="M432" s="259"/>
      <c r="N432" s="14"/>
    </row>
    <row r="433" spans="1:14" ht="12.75">
      <c r="A433" s="285" t="s">
        <v>465</v>
      </c>
      <c r="B433" s="286"/>
      <c r="C433" s="10"/>
      <c r="D433" s="10"/>
      <c r="E433" s="10"/>
      <c r="F433" s="140">
        <f>SUM(F429:F432)</f>
        <v>0</v>
      </c>
      <c r="G433" s="127"/>
      <c r="H433" s="20">
        <f>SUM(H429:H432)</f>
        <v>0</v>
      </c>
      <c r="I433" s="140">
        <f>SUM(I429:I432)</f>
        <v>0</v>
      </c>
      <c r="J433" s="127"/>
      <c r="K433" s="20">
        <f>SUM(K429:K432)</f>
        <v>0</v>
      </c>
      <c r="L433" s="130"/>
      <c r="M433" s="131"/>
      <c r="N433" s="14"/>
    </row>
    <row r="434" spans="1:14" ht="15">
      <c r="A434" s="256" t="s">
        <v>58</v>
      </c>
      <c r="B434" s="257"/>
      <c r="C434" s="55" t="s">
        <v>22</v>
      </c>
      <c r="D434" s="55" t="s">
        <v>22</v>
      </c>
      <c r="E434" s="55" t="s">
        <v>22</v>
      </c>
      <c r="F434" s="141">
        <f>F433+F421+F374+F327+F280+F233+F186+F140+F95</f>
        <v>0</v>
      </c>
      <c r="G434" s="138"/>
      <c r="H434" s="144">
        <f>H433+H421+H374+H327+H280+H233+H186+H140+H95</f>
        <v>0</v>
      </c>
      <c r="I434" s="141">
        <f>I433+I421+I374+I327+I280+I233+I186+I140+I95</f>
        <v>0</v>
      </c>
      <c r="J434" s="138"/>
      <c r="K434" s="144">
        <f>K433+K421+K374+K327+K280+K233+K186+K140+K95</f>
        <v>0</v>
      </c>
      <c r="L434" s="280"/>
      <c r="M434" s="281"/>
      <c r="N434" s="14"/>
    </row>
    <row r="435" spans="1:14" ht="15.75">
      <c r="A435" s="120"/>
      <c r="B435" s="120"/>
      <c r="C435" s="121"/>
      <c r="D435" s="122"/>
      <c r="E435" s="121"/>
      <c r="F435" s="124"/>
      <c r="G435" s="123"/>
      <c r="H435" s="123"/>
      <c r="I435" s="124"/>
      <c r="J435" s="123"/>
      <c r="K435" s="123"/>
      <c r="L435" s="125"/>
      <c r="M435" s="125"/>
      <c r="N435" s="14"/>
    </row>
    <row r="436" spans="1:14" ht="15.75">
      <c r="A436" s="1" t="e">
        <f>CONCATENATE("Число порядкових номерів на сторінці: ",ЧислоПрописом(COUNTA(A429:A432))," (з ",A396," по ",A432,")")</f>
        <v>#NAME?</v>
      </c>
      <c r="B436" s="132"/>
      <c r="C436" s="132"/>
      <c r="D436" s="135" t="e">
        <f>CONCATENATE("Загальна кількість у натуральних вимірах фактично на сторінці: ",ЧислоПрописом(F434))</f>
        <v>#NAME?</v>
      </c>
      <c r="E436" s="121"/>
      <c r="F436" s="124"/>
      <c r="G436" s="123"/>
      <c r="H436" s="123"/>
      <c r="I436" s="124"/>
      <c r="J436" s="123"/>
      <c r="K436" s="123"/>
      <c r="L436" s="125"/>
      <c r="M436" s="125"/>
      <c r="N436" s="14"/>
    </row>
    <row r="437" spans="4:14" ht="15.75">
      <c r="D437" s="135" t="e">
        <f>CONCATENATE("Загальна кількість у натуральних вимірах за даними бухобліку на сторінці: ",ЧислоПрописом(I434))</f>
        <v>#NAME?</v>
      </c>
      <c r="E437" s="121"/>
      <c r="F437" s="124"/>
      <c r="G437" s="123"/>
      <c r="H437" s="123"/>
      <c r="I437" s="124"/>
      <c r="J437" s="123"/>
      <c r="K437" s="123"/>
      <c r="L437" s="125"/>
      <c r="M437" s="125"/>
      <c r="N437" s="14"/>
    </row>
    <row r="438" spans="1:14" ht="8.25" customHeight="1" hidden="1">
      <c r="A438" s="120"/>
      <c r="B438" s="120"/>
      <c r="C438" s="121"/>
      <c r="D438" s="122"/>
      <c r="E438" s="121"/>
      <c r="F438" s="124"/>
      <c r="G438" s="123"/>
      <c r="H438" s="123"/>
      <c r="I438" s="124"/>
      <c r="J438" s="123"/>
      <c r="K438" s="123"/>
      <c r="L438" s="125"/>
      <c r="M438" s="125"/>
      <c r="N438" s="14"/>
    </row>
    <row r="439" spans="1:16" ht="2.25" customHeight="1">
      <c r="A439" s="32"/>
      <c r="B439" s="32"/>
      <c r="C439" s="32"/>
      <c r="D439" s="32"/>
      <c r="E439" s="32"/>
      <c r="F439" s="266"/>
      <c r="G439" s="266"/>
      <c r="H439" s="34"/>
      <c r="I439" s="34"/>
      <c r="J439" s="34"/>
      <c r="K439" s="34"/>
      <c r="L439" s="32"/>
      <c r="M439" s="32"/>
      <c r="N439" s="34"/>
      <c r="O439" s="33"/>
      <c r="P439" s="33"/>
    </row>
    <row r="440" spans="1:3" ht="15.75">
      <c r="A440" s="6" t="s">
        <v>35</v>
      </c>
      <c r="C440" s="4" t="e">
        <f>CONCATENATE("а) кількість порядкових номерів - ",ЧислоПрописом(A432))</f>
        <v>#NAME?</v>
      </c>
    </row>
    <row r="441" spans="3:4" ht="15.75">
      <c r="C441" s="4"/>
      <c r="D441" s="15" t="s">
        <v>28</v>
      </c>
    </row>
    <row r="442" spans="1:3" ht="15.75">
      <c r="A442" s="2" t="s">
        <v>29</v>
      </c>
      <c r="C442" s="6" t="e">
        <f>CONCATENATE("б) загальна кількість одиниць,  фактично - ",ЧислоПрописом(F434))</f>
        <v>#NAME?</v>
      </c>
    </row>
    <row r="443" spans="3:6" ht="15.75">
      <c r="C443" s="4"/>
      <c r="D443" s="15" t="s">
        <v>28</v>
      </c>
      <c r="F443" s="15"/>
    </row>
    <row r="444" spans="1:3" ht="15.75">
      <c r="A444" s="2" t="s">
        <v>31</v>
      </c>
      <c r="C444" s="6" t="e">
        <f>CONCATENATE("в) вартість фактична - ",СумаПрописом(H434))</f>
        <v>#NAME?</v>
      </c>
    </row>
    <row r="445" spans="3:5" ht="15.75">
      <c r="C445" s="4"/>
      <c r="D445" s="15" t="s">
        <v>28</v>
      </c>
      <c r="E445" s="15"/>
    </row>
    <row r="446" ht="15.75">
      <c r="C446" s="6" t="e">
        <f>CONCATENATE("г) загальна кількість одиниць,  за даними бухгалтерського обліку - ",ЧислоПрописом(I434))</f>
        <v>#NAME?</v>
      </c>
    </row>
    <row r="447" spans="1:4" ht="15.75">
      <c r="A447" s="2" t="s">
        <v>29</v>
      </c>
      <c r="C447" s="4"/>
      <c r="D447" s="15" t="s">
        <v>28</v>
      </c>
    </row>
    <row r="448" spans="1:3" ht="15.75">
      <c r="A448" s="2" t="s">
        <v>32</v>
      </c>
      <c r="C448" s="6" t="e">
        <f>CONCATENATE("ґ) вартість за даними бухгалтерського обліку - ",СумаПрописом(K434))</f>
        <v>#NAME?</v>
      </c>
    </row>
    <row r="449" spans="1:4" ht="12.75">
      <c r="A449" s="3" t="s">
        <v>33</v>
      </c>
      <c r="D449" s="15" t="s">
        <v>28</v>
      </c>
    </row>
    <row r="450" spans="1:13" ht="15.75">
      <c r="A450" s="163" t="s">
        <v>126</v>
      </c>
      <c r="B450" s="164"/>
      <c r="C450" s="236" t="str">
        <f>Заполнить!$B$12</f>
        <v>Заступник голови районної ради</v>
      </c>
      <c r="D450" s="236"/>
      <c r="E450" s="236"/>
      <c r="F450" s="236"/>
      <c r="G450" s="236"/>
      <c r="H450" s="166"/>
      <c r="I450" s="167"/>
      <c r="J450" s="166"/>
      <c r="K450" s="237" t="str">
        <f>Заполнить!$H$12</f>
        <v>С.І. Богдан</v>
      </c>
      <c r="L450" s="237"/>
      <c r="M450" s="237"/>
    </row>
    <row r="451" spans="1:13" ht="12.75">
      <c r="A451" s="164"/>
      <c r="B451" s="164"/>
      <c r="C451" s="235" t="s">
        <v>7</v>
      </c>
      <c r="D451" s="235"/>
      <c r="E451" s="235"/>
      <c r="F451" s="235"/>
      <c r="G451" s="235"/>
      <c r="H451" s="169"/>
      <c r="I451" s="168" t="s">
        <v>8</v>
      </c>
      <c r="J451" s="169"/>
      <c r="K451" s="235" t="s">
        <v>48</v>
      </c>
      <c r="L451" s="235"/>
      <c r="M451" s="235"/>
    </row>
    <row r="452" spans="1:13" ht="15.75">
      <c r="A452" s="163" t="s">
        <v>127</v>
      </c>
      <c r="B452" s="164"/>
      <c r="C452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D452" s="236"/>
      <c r="E452" s="236"/>
      <c r="F452" s="236"/>
      <c r="G452" s="236"/>
      <c r="H452" s="166"/>
      <c r="I452" s="167"/>
      <c r="J452" s="166"/>
      <c r="K452" s="237" t="str">
        <f>Заполнить!$H$13</f>
        <v>М.О. Лукяненко </v>
      </c>
      <c r="L452" s="237"/>
      <c r="M452" s="237"/>
    </row>
    <row r="453" spans="1:13" ht="12.75">
      <c r="A453" s="164"/>
      <c r="B453" s="164"/>
      <c r="C453" s="235" t="s">
        <v>7</v>
      </c>
      <c r="D453" s="235"/>
      <c r="E453" s="235"/>
      <c r="F453" s="235"/>
      <c r="G453" s="235"/>
      <c r="H453" s="169"/>
      <c r="I453" s="168" t="s">
        <v>8</v>
      </c>
      <c r="J453" s="169"/>
      <c r="K453" s="235" t="s">
        <v>48</v>
      </c>
      <c r="L453" s="235"/>
      <c r="M453" s="235"/>
    </row>
    <row r="454" spans="1:13" ht="15.75">
      <c r="A454" s="164"/>
      <c r="B454" s="164"/>
      <c r="C454" s="236" t="str">
        <f>Заполнить!$B$14</f>
        <v>Заступник селищного голови Баришівської селищної ради(за згодою)</v>
      </c>
      <c r="D454" s="236"/>
      <c r="E454" s="236"/>
      <c r="F454" s="236"/>
      <c r="G454" s="236"/>
      <c r="H454" s="166"/>
      <c r="I454" s="167"/>
      <c r="J454" s="166"/>
      <c r="K454" s="237" t="str">
        <f>Заполнить!$H$14</f>
        <v>Ю.А. Шовть</v>
      </c>
      <c r="L454" s="237"/>
      <c r="M454" s="237"/>
    </row>
    <row r="455" spans="1:13" ht="12.75">
      <c r="A455" s="164"/>
      <c r="B455" s="164"/>
      <c r="C455" s="235" t="s">
        <v>7</v>
      </c>
      <c r="D455" s="235"/>
      <c r="E455" s="235"/>
      <c r="F455" s="235"/>
      <c r="G455" s="235"/>
      <c r="H455" s="169"/>
      <c r="I455" s="168" t="s">
        <v>8</v>
      </c>
      <c r="J455" s="169"/>
      <c r="K455" s="235" t="s">
        <v>48</v>
      </c>
      <c r="L455" s="235"/>
      <c r="M455" s="235"/>
    </row>
    <row r="456" spans="1:13" ht="15.75">
      <c r="A456" s="164"/>
      <c r="B456" s="164"/>
      <c r="C456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D456" s="236"/>
      <c r="E456" s="236"/>
      <c r="F456" s="236"/>
      <c r="G456" s="236"/>
      <c r="H456" s="166"/>
      <c r="I456" s="167"/>
      <c r="J456" s="166"/>
      <c r="K456" s="237" t="str">
        <f>Заполнить!$H$15</f>
        <v>Т.М. Дибка</v>
      </c>
      <c r="L456" s="237"/>
      <c r="M456" s="237"/>
    </row>
    <row r="457" spans="1:13" ht="12.75">
      <c r="A457" s="164"/>
      <c r="B457" s="164"/>
      <c r="C457" s="235" t="s">
        <v>7</v>
      </c>
      <c r="D457" s="235"/>
      <c r="E457" s="235"/>
      <c r="F457" s="235"/>
      <c r="G457" s="235"/>
      <c r="H457" s="169"/>
      <c r="I457" s="168" t="s">
        <v>8</v>
      </c>
      <c r="J457" s="169"/>
      <c r="K457" s="235" t="s">
        <v>48</v>
      </c>
      <c r="L457" s="235"/>
      <c r="M457" s="235"/>
    </row>
    <row r="458" spans="1:13" ht="15.75">
      <c r="A458" s="164"/>
      <c r="B458" s="164"/>
      <c r="C458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458" s="236"/>
      <c r="E458" s="236"/>
      <c r="F458" s="236"/>
      <c r="G458" s="236"/>
      <c r="H458" s="166"/>
      <c r="I458" s="167"/>
      <c r="J458" s="166"/>
      <c r="K458" s="237" t="str">
        <f>Заполнить!$H$16</f>
        <v>Ю.Г. Шуляк</v>
      </c>
      <c r="L458" s="237"/>
      <c r="M458" s="237"/>
    </row>
    <row r="459" spans="1:13" ht="12.75">
      <c r="A459" s="164"/>
      <c r="B459" s="164"/>
      <c r="C459" s="235" t="s">
        <v>7</v>
      </c>
      <c r="D459" s="235"/>
      <c r="E459" s="235"/>
      <c r="F459" s="235"/>
      <c r="G459" s="235"/>
      <c r="H459" s="169"/>
      <c r="I459" s="168" t="s">
        <v>8</v>
      </c>
      <c r="J459" s="169"/>
      <c r="K459" s="235" t="s">
        <v>48</v>
      </c>
      <c r="L459" s="235"/>
      <c r="M459" s="235"/>
    </row>
    <row r="460" spans="1:13" ht="15.75" hidden="1">
      <c r="A460" s="164"/>
      <c r="B460" s="164"/>
      <c r="C460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D460" s="236"/>
      <c r="E460" s="236"/>
      <c r="F460" s="236"/>
      <c r="G460" s="236"/>
      <c r="H460" s="166"/>
      <c r="I460" s="167"/>
      <c r="J460" s="166"/>
      <c r="K460" s="237" t="str">
        <f>Заполнить!$H$17</f>
        <v>О.О. Масловцева</v>
      </c>
      <c r="L460" s="237"/>
      <c r="M460" s="237"/>
    </row>
    <row r="461" spans="1:13" ht="12.75" hidden="1">
      <c r="A461" s="164"/>
      <c r="B461" s="164"/>
      <c r="C461" s="235" t="s">
        <v>7</v>
      </c>
      <c r="D461" s="235"/>
      <c r="E461" s="235"/>
      <c r="F461" s="235"/>
      <c r="G461" s="235"/>
      <c r="H461" s="169"/>
      <c r="I461" s="168" t="s">
        <v>8</v>
      </c>
      <c r="J461" s="169"/>
      <c r="K461" s="235" t="s">
        <v>48</v>
      </c>
      <c r="L461" s="235"/>
      <c r="M461" s="235"/>
    </row>
    <row r="462" spans="1:13" ht="15.75" hidden="1">
      <c r="A462" s="164"/>
      <c r="B462" s="164"/>
      <c r="C462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462" s="236"/>
      <c r="E462" s="236"/>
      <c r="F462" s="236"/>
      <c r="G462" s="236"/>
      <c r="H462" s="166"/>
      <c r="I462" s="167"/>
      <c r="J462" s="166"/>
      <c r="K462" s="237" t="str">
        <f>Заполнить!$H$18</f>
        <v>Н.М. Ліберацька</v>
      </c>
      <c r="L462" s="237"/>
      <c r="M462" s="237"/>
    </row>
    <row r="463" spans="1:13" ht="12.75" hidden="1">
      <c r="A463" s="164"/>
      <c r="B463" s="164"/>
      <c r="C463" s="235" t="s">
        <v>7</v>
      </c>
      <c r="D463" s="235"/>
      <c r="E463" s="235"/>
      <c r="F463" s="235"/>
      <c r="G463" s="235"/>
      <c r="H463" s="169"/>
      <c r="I463" s="168" t="s">
        <v>8</v>
      </c>
      <c r="J463" s="169"/>
      <c r="K463" s="235" t="s">
        <v>48</v>
      </c>
      <c r="L463" s="235"/>
      <c r="M463" s="235"/>
    </row>
    <row r="464" spans="1:13" ht="15.75" hidden="1">
      <c r="A464" s="164"/>
      <c r="B464" s="164"/>
      <c r="C464" s="236">
        <f>Заполнить!$B$19</f>
        <v>0</v>
      </c>
      <c r="D464" s="236"/>
      <c r="E464" s="236"/>
      <c r="F464" s="236"/>
      <c r="G464" s="236"/>
      <c r="H464" s="166"/>
      <c r="I464" s="167"/>
      <c r="J464" s="166"/>
      <c r="K464" s="237">
        <f>Заполнить!$H$19</f>
        <v>0</v>
      </c>
      <c r="L464" s="237"/>
      <c r="M464" s="237"/>
    </row>
    <row r="465" spans="1:13" ht="12.75" hidden="1">
      <c r="A465" s="164"/>
      <c r="B465" s="164"/>
      <c r="C465" s="235" t="s">
        <v>7</v>
      </c>
      <c r="D465" s="235"/>
      <c r="E465" s="235"/>
      <c r="F465" s="235"/>
      <c r="G465" s="235"/>
      <c r="H465" s="169"/>
      <c r="I465" s="168" t="s">
        <v>8</v>
      </c>
      <c r="J465" s="169"/>
      <c r="K465" s="235" t="s">
        <v>48</v>
      </c>
      <c r="L465" s="235"/>
      <c r="M465" s="235"/>
    </row>
    <row r="466" spans="1:13" ht="15.75" hidden="1">
      <c r="A466" s="164"/>
      <c r="B466" s="164"/>
      <c r="C466" s="236">
        <f>Заполнить!$B$20</f>
        <v>0</v>
      </c>
      <c r="D466" s="236"/>
      <c r="E466" s="236"/>
      <c r="F466" s="236"/>
      <c r="G466" s="236"/>
      <c r="H466" s="166"/>
      <c r="I466" s="167"/>
      <c r="J466" s="166"/>
      <c r="K466" s="237">
        <f>Заполнить!$H$20</f>
        <v>0</v>
      </c>
      <c r="L466" s="237"/>
      <c r="M466" s="237"/>
    </row>
    <row r="467" spans="1:13" ht="12.75" hidden="1">
      <c r="A467" s="164"/>
      <c r="B467" s="164"/>
      <c r="C467" s="235" t="s">
        <v>7</v>
      </c>
      <c r="D467" s="235"/>
      <c r="E467" s="235"/>
      <c r="F467" s="235"/>
      <c r="G467" s="235"/>
      <c r="H467" s="169"/>
      <c r="I467" s="168" t="s">
        <v>8</v>
      </c>
      <c r="J467" s="169"/>
      <c r="K467" s="235" t="s">
        <v>48</v>
      </c>
      <c r="L467" s="235"/>
      <c r="M467" s="235"/>
    </row>
    <row r="468" spans="1:13" ht="15.75" hidden="1">
      <c r="A468" s="164"/>
      <c r="B468" s="164"/>
      <c r="C468" s="236">
        <f>Заполнить!$B$21</f>
        <v>0</v>
      </c>
      <c r="D468" s="236"/>
      <c r="E468" s="236"/>
      <c r="F468" s="236"/>
      <c r="G468" s="236"/>
      <c r="H468" s="166"/>
      <c r="I468" s="167"/>
      <c r="J468" s="166"/>
      <c r="K468" s="237">
        <f>Заполнить!$H$21</f>
        <v>0</v>
      </c>
      <c r="L468" s="237"/>
      <c r="M468" s="237"/>
    </row>
    <row r="469" spans="1:13" ht="12.75" hidden="1">
      <c r="A469" s="164"/>
      <c r="B469" s="164"/>
      <c r="C469" s="235" t="s">
        <v>7</v>
      </c>
      <c r="D469" s="235"/>
      <c r="E469" s="235"/>
      <c r="F469" s="235"/>
      <c r="G469" s="235"/>
      <c r="H469" s="169"/>
      <c r="I469" s="168" t="s">
        <v>8</v>
      </c>
      <c r="J469" s="169"/>
      <c r="K469" s="235" t="s">
        <v>48</v>
      </c>
      <c r="L469" s="235"/>
      <c r="M469" s="235"/>
    </row>
    <row r="470" spans="1:13" ht="15.75" hidden="1">
      <c r="A470" s="164"/>
      <c r="B470" s="164"/>
      <c r="C470" s="236">
        <f>Заполнить!$B$22</f>
        <v>0</v>
      </c>
      <c r="D470" s="236"/>
      <c r="E470" s="236"/>
      <c r="F470" s="236"/>
      <c r="G470" s="236"/>
      <c r="H470" s="166"/>
      <c r="I470" s="167"/>
      <c r="J470" s="166"/>
      <c r="K470" s="237">
        <f>Заполнить!$H$22</f>
        <v>0</v>
      </c>
      <c r="L470" s="237"/>
      <c r="M470" s="237"/>
    </row>
    <row r="471" spans="1:13" ht="12.75" hidden="1">
      <c r="A471" s="164"/>
      <c r="B471" s="164"/>
      <c r="C471" s="235" t="s">
        <v>7</v>
      </c>
      <c r="D471" s="235"/>
      <c r="E471" s="235"/>
      <c r="F471" s="235"/>
      <c r="G471" s="235"/>
      <c r="H471" s="169"/>
      <c r="I471" s="168" t="s">
        <v>8</v>
      </c>
      <c r="J471" s="169"/>
      <c r="K471" s="235" t="s">
        <v>48</v>
      </c>
      <c r="L471" s="235"/>
      <c r="M471" s="235"/>
    </row>
    <row r="472" spans="1:13" ht="15.75" hidden="1">
      <c r="A472" s="164"/>
      <c r="B472" s="164"/>
      <c r="C472" s="236">
        <f>Заполнить!$B$23</f>
        <v>0</v>
      </c>
      <c r="D472" s="236"/>
      <c r="E472" s="236"/>
      <c r="F472" s="236"/>
      <c r="G472" s="236"/>
      <c r="H472" s="166"/>
      <c r="I472" s="167"/>
      <c r="J472" s="166"/>
      <c r="K472" s="237">
        <f>Заполнить!$H$23</f>
        <v>0</v>
      </c>
      <c r="L472" s="237"/>
      <c r="M472" s="237"/>
    </row>
    <row r="473" spans="1:13" ht="12.75" hidden="1">
      <c r="A473" s="164"/>
      <c r="B473" s="164"/>
      <c r="C473" s="235" t="s">
        <v>7</v>
      </c>
      <c r="D473" s="235"/>
      <c r="E473" s="235"/>
      <c r="F473" s="235"/>
      <c r="G473" s="235"/>
      <c r="H473" s="169"/>
      <c r="I473" s="168" t="s">
        <v>8</v>
      </c>
      <c r="J473" s="169"/>
      <c r="K473" s="235" t="s">
        <v>48</v>
      </c>
      <c r="L473" s="235"/>
      <c r="M473" s="235"/>
    </row>
    <row r="474" spans="1:13" ht="15.75" hidden="1">
      <c r="A474" s="164"/>
      <c r="B474" s="164"/>
      <c r="C474" s="236">
        <f>Заполнить!$B$24</f>
        <v>0</v>
      </c>
      <c r="D474" s="236"/>
      <c r="E474" s="236"/>
      <c r="F474" s="236"/>
      <c r="G474" s="236"/>
      <c r="H474" s="166"/>
      <c r="I474" s="167"/>
      <c r="J474" s="166"/>
      <c r="K474" s="237">
        <f>Заполнить!$H$24</f>
        <v>0</v>
      </c>
      <c r="L474" s="237"/>
      <c r="M474" s="237"/>
    </row>
    <row r="475" spans="1:13" ht="12.75" hidden="1">
      <c r="A475" s="164"/>
      <c r="B475" s="164"/>
      <c r="C475" s="235" t="s">
        <v>7</v>
      </c>
      <c r="D475" s="235"/>
      <c r="E475" s="235"/>
      <c r="F475" s="235"/>
      <c r="G475" s="235"/>
      <c r="H475" s="169"/>
      <c r="I475" s="168" t="s">
        <v>8</v>
      </c>
      <c r="J475" s="169"/>
      <c r="K475" s="235" t="s">
        <v>48</v>
      </c>
      <c r="L475" s="235"/>
      <c r="M475" s="235"/>
    </row>
    <row r="476" spans="1:13" ht="15.75" hidden="1">
      <c r="A476" s="164"/>
      <c r="B476" s="164"/>
      <c r="C476" s="236">
        <f>Заполнить!$B$25</f>
        <v>0</v>
      </c>
      <c r="D476" s="236"/>
      <c r="E476" s="236"/>
      <c r="F476" s="236"/>
      <c r="G476" s="236"/>
      <c r="H476" s="166"/>
      <c r="I476" s="167"/>
      <c r="J476" s="166"/>
      <c r="K476" s="237">
        <f>Заполнить!$H$25</f>
        <v>0</v>
      </c>
      <c r="L476" s="237"/>
      <c r="M476" s="237"/>
    </row>
    <row r="477" spans="1:13" ht="12.75" hidden="1">
      <c r="A477" s="164"/>
      <c r="B477" s="164"/>
      <c r="C477" s="235" t="s">
        <v>7</v>
      </c>
      <c r="D477" s="235"/>
      <c r="E477" s="235"/>
      <c r="F477" s="235"/>
      <c r="G477" s="235"/>
      <c r="H477" s="169"/>
      <c r="I477" s="168" t="s">
        <v>8</v>
      </c>
      <c r="J477" s="169"/>
      <c r="K477" s="235" t="s">
        <v>48</v>
      </c>
      <c r="L477" s="235"/>
      <c r="M477" s="235"/>
    </row>
    <row r="478" spans="1:13" ht="15.75" hidden="1">
      <c r="A478" s="164"/>
      <c r="B478" s="164"/>
      <c r="C478" s="236">
        <f>Заполнить!$B$26</f>
        <v>0</v>
      </c>
      <c r="D478" s="236"/>
      <c r="E478" s="236"/>
      <c r="F478" s="236"/>
      <c r="G478" s="236"/>
      <c r="H478" s="166"/>
      <c r="I478" s="167"/>
      <c r="J478" s="166"/>
      <c r="K478" s="237">
        <f>Заполнить!$H$26</f>
        <v>0</v>
      </c>
      <c r="L478" s="237"/>
      <c r="M478" s="237"/>
    </row>
    <row r="479" spans="1:13" ht="12.75" hidden="1">
      <c r="A479" s="161"/>
      <c r="B479" s="161"/>
      <c r="C479" s="235" t="s">
        <v>7</v>
      </c>
      <c r="D479" s="235"/>
      <c r="E479" s="235"/>
      <c r="F479" s="235"/>
      <c r="G479" s="235"/>
      <c r="H479" s="169"/>
      <c r="I479" s="168" t="s">
        <v>8</v>
      </c>
      <c r="J479" s="169"/>
      <c r="K479" s="235" t="s">
        <v>48</v>
      </c>
      <c r="L479" s="235"/>
      <c r="M479" s="235"/>
    </row>
    <row r="480" spans="1:13" ht="14.25" customHeight="1">
      <c r="A480" s="260" t="str">
        <f>CONCATENATE("Усі цінності, пронумеровані в цьому інвентаризаційному описі з №",A429," до №",A432,",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80" s="260"/>
      <c r="C480" s="260"/>
      <c r="D480" s="260"/>
      <c r="E480" s="260"/>
      <c r="F480" s="260"/>
      <c r="G480" s="260"/>
      <c r="H480" s="260"/>
      <c r="I480" s="260"/>
      <c r="J480" s="260"/>
      <c r="K480" s="260"/>
      <c r="L480" s="260"/>
      <c r="M480" s="260"/>
    </row>
    <row r="481" spans="1:13" ht="17.25" customHeight="1">
      <c r="A481" s="260"/>
      <c r="B481" s="260"/>
      <c r="C481" s="260"/>
      <c r="D481" s="260"/>
      <c r="E481" s="260"/>
      <c r="F481" s="260"/>
      <c r="G481" s="260"/>
      <c r="H481" s="260"/>
      <c r="I481" s="260"/>
      <c r="J481" s="260"/>
      <c r="K481" s="260"/>
      <c r="L481" s="260"/>
      <c r="M481" s="260"/>
    </row>
    <row r="482" ht="15.75">
      <c r="A482" s="17" t="s">
        <v>6</v>
      </c>
    </row>
    <row r="483" spans="1:13" ht="12.75">
      <c r="A483" s="2" t="str">
        <f>Заполнить!B6</f>
        <v>«27» серпня 2020 р.</v>
      </c>
      <c r="D483" s="252" t="str">
        <f>D23</f>
        <v>Бухгалтер</v>
      </c>
      <c r="E483" s="252"/>
      <c r="F483" s="252"/>
      <c r="H483" s="25"/>
      <c r="J483" s="252" t="str">
        <f>K23</f>
        <v>Косенко О.П.</v>
      </c>
      <c r="K483" s="252"/>
      <c r="L483" s="252"/>
      <c r="M483" s="252"/>
    </row>
    <row r="484" spans="4:13" ht="12.75">
      <c r="D484" s="249" t="s">
        <v>7</v>
      </c>
      <c r="E484" s="249"/>
      <c r="F484" s="249"/>
      <c r="H484" s="95" t="s">
        <v>8</v>
      </c>
      <c r="J484" s="249" t="s">
        <v>48</v>
      </c>
      <c r="K484" s="249"/>
      <c r="L484" s="249"/>
      <c r="M484" s="249"/>
    </row>
    <row r="485" spans="1:13" ht="15.75">
      <c r="A485" s="6" t="s">
        <v>270</v>
      </c>
      <c r="D485" s="252"/>
      <c r="E485" s="252"/>
      <c r="F485" s="252"/>
      <c r="H485" s="25"/>
      <c r="J485" s="252"/>
      <c r="K485" s="252"/>
      <c r="L485" s="252"/>
      <c r="M485" s="252"/>
    </row>
    <row r="486" spans="1:13" ht="12.75">
      <c r="A486" s="3" t="s">
        <v>271</v>
      </c>
      <c r="D486" s="249" t="s">
        <v>7</v>
      </c>
      <c r="E486" s="249"/>
      <c r="F486" s="249"/>
      <c r="H486" s="95" t="s">
        <v>8</v>
      </c>
      <c r="J486" s="249" t="s">
        <v>48</v>
      </c>
      <c r="K486" s="249"/>
      <c r="L486" s="249"/>
      <c r="M486" s="249"/>
    </row>
    <row r="487" ht="15.75">
      <c r="A487" s="6" t="s">
        <v>37</v>
      </c>
    </row>
    <row r="488" spans="1:13" ht="12.75">
      <c r="A488" s="2" t="str">
        <f>Заполнить!B6</f>
        <v>«27» серпня 2020 р.</v>
      </c>
      <c r="D488" s="252"/>
      <c r="E488" s="252"/>
      <c r="F488" s="252"/>
      <c r="H488" s="25"/>
      <c r="J488" s="252"/>
      <c r="K488" s="252"/>
      <c r="L488" s="252"/>
      <c r="M488" s="252"/>
    </row>
    <row r="489" spans="1:13" ht="12.75">
      <c r="A489" s="3"/>
      <c r="B489" s="3"/>
      <c r="D489" s="249" t="s">
        <v>7</v>
      </c>
      <c r="E489" s="249"/>
      <c r="F489" s="249"/>
      <c r="H489" s="95" t="s">
        <v>8</v>
      </c>
      <c r="J489" s="249" t="s">
        <v>48</v>
      </c>
      <c r="K489" s="249"/>
      <c r="L489" s="249"/>
      <c r="M489" s="249"/>
    </row>
    <row r="490" spans="1:2" ht="12.75">
      <c r="A490" s="25"/>
      <c r="B490" s="25"/>
    </row>
    <row r="491" ht="12.75" customHeight="1">
      <c r="A491" s="43" t="s">
        <v>67</v>
      </c>
    </row>
  </sheetData>
  <sheetProtection/>
  <mergeCells count="488">
    <mergeCell ref="C468:G468"/>
    <mergeCell ref="K468:M468"/>
    <mergeCell ref="C469:G469"/>
    <mergeCell ref="K469:M469"/>
    <mergeCell ref="C470:G470"/>
    <mergeCell ref="K470:M470"/>
    <mergeCell ref="C476:G476"/>
    <mergeCell ref="K476:M476"/>
    <mergeCell ref="C477:G477"/>
    <mergeCell ref="K477:M477"/>
    <mergeCell ref="C471:G471"/>
    <mergeCell ref="K471:M471"/>
    <mergeCell ref="C472:G472"/>
    <mergeCell ref="K472:M472"/>
    <mergeCell ref="C473:G473"/>
    <mergeCell ref="K473:M473"/>
    <mergeCell ref="K466:M466"/>
    <mergeCell ref="C467:G467"/>
    <mergeCell ref="C478:G478"/>
    <mergeCell ref="K478:M478"/>
    <mergeCell ref="C479:G479"/>
    <mergeCell ref="K479:M479"/>
    <mergeCell ref="C474:G474"/>
    <mergeCell ref="K474:M474"/>
    <mergeCell ref="C475:G475"/>
    <mergeCell ref="K475:M475"/>
    <mergeCell ref="C459:G459"/>
    <mergeCell ref="K459:M459"/>
    <mergeCell ref="C460:G460"/>
    <mergeCell ref="K460:M460"/>
    <mergeCell ref="C461:G461"/>
    <mergeCell ref="K461:M461"/>
    <mergeCell ref="K467:M467"/>
    <mergeCell ref="C462:G462"/>
    <mergeCell ref="K462:M462"/>
    <mergeCell ref="C463:G463"/>
    <mergeCell ref="K463:M463"/>
    <mergeCell ref="C464:G464"/>
    <mergeCell ref="K464:M464"/>
    <mergeCell ref="C465:G465"/>
    <mergeCell ref="K465:M465"/>
    <mergeCell ref="C466:G466"/>
    <mergeCell ref="C453:G453"/>
    <mergeCell ref="K453:M453"/>
    <mergeCell ref="C454:G454"/>
    <mergeCell ref="K454:M454"/>
    <mergeCell ref="C455:G455"/>
    <mergeCell ref="K455:M455"/>
    <mergeCell ref="C456:G456"/>
    <mergeCell ref="K456:M456"/>
    <mergeCell ref="C457:G457"/>
    <mergeCell ref="K457:M457"/>
    <mergeCell ref="C458:G458"/>
    <mergeCell ref="K458:M458"/>
    <mergeCell ref="L417:M417"/>
    <mergeCell ref="L418:M418"/>
    <mergeCell ref="L419:M419"/>
    <mergeCell ref="L420:M420"/>
    <mergeCell ref="L422:M422"/>
    <mergeCell ref="L423:M423"/>
    <mergeCell ref="C450:G450"/>
    <mergeCell ref="K450:M450"/>
    <mergeCell ref="C451:G451"/>
    <mergeCell ref="K451:M451"/>
    <mergeCell ref="C452:G452"/>
    <mergeCell ref="K452:M452"/>
    <mergeCell ref="L405:M405"/>
    <mergeCell ref="L406:M406"/>
    <mergeCell ref="L407:M407"/>
    <mergeCell ref="L408:M408"/>
    <mergeCell ref="L409:M409"/>
    <mergeCell ref="L410:M410"/>
    <mergeCell ref="L411:M411"/>
    <mergeCell ref="L412:M412"/>
    <mergeCell ref="L413:M413"/>
    <mergeCell ref="L414:M414"/>
    <mergeCell ref="L415:M415"/>
    <mergeCell ref="L416:M416"/>
    <mergeCell ref="L393:M393"/>
    <mergeCell ref="L394:M394"/>
    <mergeCell ref="L395:M395"/>
    <mergeCell ref="L396:M396"/>
    <mergeCell ref="L397:M397"/>
    <mergeCell ref="L398:M398"/>
    <mergeCell ref="L399:M399"/>
    <mergeCell ref="L400:M400"/>
    <mergeCell ref="L401:M401"/>
    <mergeCell ref="L402:M402"/>
    <mergeCell ref="L403:M403"/>
    <mergeCell ref="L404:M404"/>
    <mergeCell ref="I381:K381"/>
    <mergeCell ref="L381:M382"/>
    <mergeCell ref="L383:M383"/>
    <mergeCell ref="L384:M384"/>
    <mergeCell ref="L385:M385"/>
    <mergeCell ref="L386:M386"/>
    <mergeCell ref="L387:M387"/>
    <mergeCell ref="L388:M388"/>
    <mergeCell ref="L389:M389"/>
    <mergeCell ref="L390:M390"/>
    <mergeCell ref="L391:M391"/>
    <mergeCell ref="L392:M392"/>
    <mergeCell ref="L371:M371"/>
    <mergeCell ref="L372:M372"/>
    <mergeCell ref="L373:M373"/>
    <mergeCell ref="L375:M375"/>
    <mergeCell ref="L376:M376"/>
    <mergeCell ref="A381:A382"/>
    <mergeCell ref="B381:B382"/>
    <mergeCell ref="C381:D381"/>
    <mergeCell ref="E381:E382"/>
    <mergeCell ref="F381:H381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67:M367"/>
    <mergeCell ref="L368:M368"/>
    <mergeCell ref="L369:M369"/>
    <mergeCell ref="L370:M370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L356:M356"/>
    <mergeCell ref="L357:M357"/>
    <mergeCell ref="L358:M358"/>
    <mergeCell ref="L334:M335"/>
    <mergeCell ref="L336:M336"/>
    <mergeCell ref="L337:M337"/>
    <mergeCell ref="L338:M338"/>
    <mergeCell ref="L339:M339"/>
    <mergeCell ref="L340:M340"/>
    <mergeCell ref="L341:M341"/>
    <mergeCell ref="L342:M342"/>
    <mergeCell ref="L343:M343"/>
    <mergeCell ref="L344:M344"/>
    <mergeCell ref="L345:M345"/>
    <mergeCell ref="L346:M346"/>
    <mergeCell ref="L323:M323"/>
    <mergeCell ref="L324:M324"/>
    <mergeCell ref="L325:M325"/>
    <mergeCell ref="L326:M326"/>
    <mergeCell ref="L328:M328"/>
    <mergeCell ref="L329:M329"/>
    <mergeCell ref="A334:A335"/>
    <mergeCell ref="B334:B335"/>
    <mergeCell ref="C334:D334"/>
    <mergeCell ref="E334:E335"/>
    <mergeCell ref="F334:H334"/>
    <mergeCell ref="I334:K334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0:M320"/>
    <mergeCell ref="L321:M321"/>
    <mergeCell ref="L322:M322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L310:M310"/>
    <mergeCell ref="I287:K287"/>
    <mergeCell ref="L287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77:M277"/>
    <mergeCell ref="L278:M278"/>
    <mergeCell ref="L279:M279"/>
    <mergeCell ref="L281:M281"/>
    <mergeCell ref="L282:M282"/>
    <mergeCell ref="A287:A288"/>
    <mergeCell ref="B287:B288"/>
    <mergeCell ref="C287:D287"/>
    <mergeCell ref="E287:E288"/>
    <mergeCell ref="F287:H287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40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29:M229"/>
    <mergeCell ref="L230:M230"/>
    <mergeCell ref="L231:M231"/>
    <mergeCell ref="L232:M232"/>
    <mergeCell ref="L234:M234"/>
    <mergeCell ref="L235:M235"/>
    <mergeCell ref="A240:A241"/>
    <mergeCell ref="B240:B241"/>
    <mergeCell ref="C240:D240"/>
    <mergeCell ref="E240:E241"/>
    <mergeCell ref="F240:H240"/>
    <mergeCell ref="I240:K240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11:M211"/>
    <mergeCell ref="L212:M212"/>
    <mergeCell ref="L213:M213"/>
    <mergeCell ref="L197:M197"/>
    <mergeCell ref="L198:M198"/>
    <mergeCell ref="L188:M188"/>
    <mergeCell ref="L148:M148"/>
    <mergeCell ref="L149:M149"/>
    <mergeCell ref="L150:M150"/>
    <mergeCell ref="L151:M151"/>
    <mergeCell ref="L152:M152"/>
    <mergeCell ref="L158:M158"/>
    <mergeCell ref="L156:M156"/>
    <mergeCell ref="L175:M175"/>
    <mergeCell ref="L176:M176"/>
    <mergeCell ref="L177:M177"/>
    <mergeCell ref="L178:M178"/>
    <mergeCell ref="L146:M147"/>
    <mergeCell ref="L204:M204"/>
    <mergeCell ref="L193:M194"/>
    <mergeCell ref="L187:M187"/>
    <mergeCell ref="L195:M195"/>
    <mergeCell ref="L196:M196"/>
    <mergeCell ref="L169:M169"/>
    <mergeCell ref="L170:M170"/>
    <mergeCell ref="L171:M171"/>
    <mergeCell ref="L172:M172"/>
    <mergeCell ref="L173:M173"/>
    <mergeCell ref="L174:M174"/>
    <mergeCell ref="A193:A194"/>
    <mergeCell ref="B193:B194"/>
    <mergeCell ref="C193:D193"/>
    <mergeCell ref="E193:E194"/>
    <mergeCell ref="F193:H193"/>
    <mergeCell ref="I193:K193"/>
    <mergeCell ref="L123:M123"/>
    <mergeCell ref="L124:M124"/>
    <mergeCell ref="L202:M202"/>
    <mergeCell ref="L203:M203"/>
    <mergeCell ref="L165:M165"/>
    <mergeCell ref="L166:M166"/>
    <mergeCell ref="L167:M167"/>
    <mergeCell ref="L182:M182"/>
    <mergeCell ref="L183:M183"/>
    <mergeCell ref="L168:M168"/>
    <mergeCell ref="L121:M121"/>
    <mergeCell ref="L122:M122"/>
    <mergeCell ref="L118:M118"/>
    <mergeCell ref="L116:M116"/>
    <mergeCell ref="L117:M117"/>
    <mergeCell ref="L110:M110"/>
    <mergeCell ref="L181:M181"/>
    <mergeCell ref="L184:M184"/>
    <mergeCell ref="L185:M185"/>
    <mergeCell ref="A100:A101"/>
    <mergeCell ref="B100:B101"/>
    <mergeCell ref="C100:D100"/>
    <mergeCell ref="E100:E101"/>
    <mergeCell ref="F100:H100"/>
    <mergeCell ref="I100:K100"/>
    <mergeCell ref="L100:M101"/>
    <mergeCell ref="L47:M47"/>
    <mergeCell ref="L48:M48"/>
    <mergeCell ref="L49:M49"/>
    <mergeCell ref="L50:M50"/>
    <mergeCell ref="L179:M179"/>
    <mergeCell ref="L180:M180"/>
    <mergeCell ref="L108:M108"/>
    <mergeCell ref="L133:M133"/>
    <mergeCell ref="L119:M119"/>
    <mergeCell ref="L120:M120"/>
    <mergeCell ref="L114:M114"/>
    <mergeCell ref="L111:M111"/>
    <mergeCell ref="L112:M112"/>
    <mergeCell ref="L113:M113"/>
    <mergeCell ref="L115:M115"/>
    <mergeCell ref="L42:M42"/>
    <mergeCell ref="L43:M43"/>
    <mergeCell ref="L44:M44"/>
    <mergeCell ref="L45:M45"/>
    <mergeCell ref="L46:M46"/>
    <mergeCell ref="L163:M163"/>
    <mergeCell ref="L164:M164"/>
    <mergeCell ref="L125:M125"/>
    <mergeCell ref="L126:M126"/>
    <mergeCell ref="L127:M127"/>
    <mergeCell ref="L128:M128"/>
    <mergeCell ref="L157:M157"/>
    <mergeCell ref="L153:M153"/>
    <mergeCell ref="L154:M154"/>
    <mergeCell ref="L155:M155"/>
    <mergeCell ref="L142:M142"/>
    <mergeCell ref="L160:M160"/>
    <mergeCell ref="L135:M135"/>
    <mergeCell ref="L136:M136"/>
    <mergeCell ref="L161:M161"/>
    <mergeCell ref="L162:M162"/>
    <mergeCell ref="L159:M159"/>
    <mergeCell ref="A146:A147"/>
    <mergeCell ref="B146:B147"/>
    <mergeCell ref="C146:D146"/>
    <mergeCell ref="E146:E147"/>
    <mergeCell ref="F146:H146"/>
    <mergeCell ref="I146:K146"/>
    <mergeCell ref="A433:B433"/>
    <mergeCell ref="L129:M129"/>
    <mergeCell ref="L130:M130"/>
    <mergeCell ref="L137:M137"/>
    <mergeCell ref="L138:M138"/>
    <mergeCell ref="L139:M139"/>
    <mergeCell ref="L141:M141"/>
    <mergeCell ref="L131:M131"/>
    <mergeCell ref="L132:M132"/>
    <mergeCell ref="L134:M134"/>
    <mergeCell ref="L71:M71"/>
    <mergeCell ref="L102:M102"/>
    <mergeCell ref="L103:M103"/>
    <mergeCell ref="L104:M104"/>
    <mergeCell ref="L105:M105"/>
    <mergeCell ref="L106:M106"/>
    <mergeCell ref="L109:M109"/>
    <mergeCell ref="L72:M72"/>
    <mergeCell ref="L73:M73"/>
    <mergeCell ref="L74:M74"/>
    <mergeCell ref="L81:M81"/>
    <mergeCell ref="L89:M89"/>
    <mergeCell ref="L97:M97"/>
    <mergeCell ref="L96:M96"/>
    <mergeCell ref="L107:M107"/>
    <mergeCell ref="L68:M68"/>
    <mergeCell ref="L69:M69"/>
    <mergeCell ref="L62:M62"/>
    <mergeCell ref="L63:M63"/>
    <mergeCell ref="L64:M64"/>
    <mergeCell ref="L65:M65"/>
    <mergeCell ref="L66:M66"/>
    <mergeCell ref="L67:M67"/>
    <mergeCell ref="L41:M41"/>
    <mergeCell ref="E32:E33"/>
    <mergeCell ref="F32:H32"/>
    <mergeCell ref="I32:K32"/>
    <mergeCell ref="L32:M33"/>
    <mergeCell ref="L34:M34"/>
    <mergeCell ref="L59:M59"/>
    <mergeCell ref="L60:M60"/>
    <mergeCell ref="L61:M61"/>
    <mergeCell ref="L94:M94"/>
    <mergeCell ref="L35:M35"/>
    <mergeCell ref="L36:M36"/>
    <mergeCell ref="L37:M37"/>
    <mergeCell ref="L38:M38"/>
    <mergeCell ref="L39:M39"/>
    <mergeCell ref="L40:M40"/>
    <mergeCell ref="D489:F489"/>
    <mergeCell ref="J489:M489"/>
    <mergeCell ref="J483:M483"/>
    <mergeCell ref="J484:M484"/>
    <mergeCell ref="J485:M485"/>
    <mergeCell ref="J486:M486"/>
    <mergeCell ref="D484:F484"/>
    <mergeCell ref="D485:F485"/>
    <mergeCell ref="D486:F486"/>
    <mergeCell ref="D483:F483"/>
    <mergeCell ref="L51:M51"/>
    <mergeCell ref="L52:M52"/>
    <mergeCell ref="L53:M53"/>
    <mergeCell ref="L54:M54"/>
    <mergeCell ref="D488:F488"/>
    <mergeCell ref="J488:M488"/>
    <mergeCell ref="L434:M434"/>
    <mergeCell ref="L56:M56"/>
    <mergeCell ref="L57:M57"/>
    <mergeCell ref="L58:M58"/>
    <mergeCell ref="A17:D17"/>
    <mergeCell ref="A32:A33"/>
    <mergeCell ref="A12:M12"/>
    <mergeCell ref="C15:M15"/>
    <mergeCell ref="C16:M16"/>
    <mergeCell ref="A13:M13"/>
    <mergeCell ref="A14:M14"/>
    <mergeCell ref="L429:M429"/>
    <mergeCell ref="C426:D426"/>
    <mergeCell ref="E426:E427"/>
    <mergeCell ref="L426:M427"/>
    <mergeCell ref="A3:E3"/>
    <mergeCell ref="A4:E4"/>
    <mergeCell ref="A7:M7"/>
    <mergeCell ref="A8:M8"/>
    <mergeCell ref="A9:M9"/>
    <mergeCell ref="A10:M10"/>
    <mergeCell ref="A480:M481"/>
    <mergeCell ref="A426:A427"/>
    <mergeCell ref="B426:B427"/>
    <mergeCell ref="F439:G439"/>
    <mergeCell ref="K23:M23"/>
    <mergeCell ref="K24:M24"/>
    <mergeCell ref="D23:G23"/>
    <mergeCell ref="D24:G24"/>
    <mergeCell ref="B32:B33"/>
    <mergeCell ref="C32:D32"/>
    <mergeCell ref="A434:B434"/>
    <mergeCell ref="L431:M431"/>
    <mergeCell ref="A19:M19"/>
    <mergeCell ref="A20:M21"/>
    <mergeCell ref="L432:M432"/>
    <mergeCell ref="F426:H426"/>
    <mergeCell ref="I426:K426"/>
    <mergeCell ref="L55:M55"/>
    <mergeCell ref="L430:M430"/>
    <mergeCell ref="L428:M428"/>
  </mergeCells>
  <dataValidations count="1">
    <dataValidation type="list" allowBlank="1" showInputMessage="1" showErrorMessage="1" sqref="A13:M13">
      <formula1>Zapasi</formula1>
    </dataValidation>
  </dataValidations>
  <printOptions/>
  <pageMargins left="0.15748031496062992" right="0.15748031496062992" top="0.4330708661417323" bottom="0.15748031496062992" header="0.31496062992125984" footer="0.2755905511811024"/>
  <pageSetup horizontalDpi="600" verticalDpi="600" orientation="landscape" paperSize="9" scale="90" r:id="rId2"/>
  <rowBreaks count="9" manualBreakCount="9">
    <brk id="30" max="12" man="1"/>
    <brk id="98" max="12" man="1"/>
    <brk id="144" max="12" man="1"/>
    <brk id="191" max="12" man="1"/>
    <brk id="238" max="12" man="1"/>
    <brk id="285" max="12" man="1"/>
    <brk id="332" max="12" man="1"/>
    <brk id="379" max="12" man="1"/>
    <brk id="424" max="12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20">
      <selection activeCell="A55" sqref="A55:IV56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15.00390625" style="0" customWidth="1"/>
    <col min="6" max="6" width="5.375" style="0" bestFit="1" customWidth="1"/>
    <col min="7" max="7" width="4.625" style="0" customWidth="1"/>
    <col min="8" max="8" width="12.125" style="0" customWidth="1"/>
    <col min="9" max="9" width="3.125" style="0" bestFit="1" customWidth="1"/>
    <col min="10" max="10" width="12.75390625" style="0" customWidth="1"/>
    <col min="11" max="11" width="14.625" style="0" customWidth="1"/>
    <col min="12" max="12" width="12.875" style="0" customWidth="1"/>
  </cols>
  <sheetData>
    <row r="1" ht="12.75">
      <c r="I1" s="52" t="s">
        <v>45</v>
      </c>
    </row>
    <row r="2" spans="1:9" ht="12.75">
      <c r="A2" s="254" t="str">
        <f>Заполнить!$B$3</f>
        <v>Сектор освіти, культури, молоді та спорту Баришівської районної державної адміністрації</v>
      </c>
      <c r="B2" s="254"/>
      <c r="C2" s="254"/>
      <c r="D2" s="53"/>
      <c r="E2" s="53"/>
      <c r="I2" s="52" t="s">
        <v>46</v>
      </c>
    </row>
    <row r="3" spans="1:9" ht="12.75">
      <c r="A3" s="291" t="s">
        <v>47</v>
      </c>
      <c r="B3" s="291"/>
      <c r="C3" s="291"/>
      <c r="D3" s="54"/>
      <c r="E3" s="54"/>
      <c r="I3" s="52" t="s">
        <v>98</v>
      </c>
    </row>
    <row r="7" spans="1:12" ht="12.75" customHeight="1">
      <c r="A7" s="245" t="s">
        <v>80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12" ht="12.75" customHeight="1">
      <c r="A8" s="299" t="str">
        <f>Заполнить!$B$6</f>
        <v>«27» серпня 2020 р.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</row>
    <row r="9" spans="1:12" ht="12.75" customHeight="1">
      <c r="A9" s="249" t="s">
        <v>64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1:13" ht="30.75" customHeight="1">
      <c r="A10" s="230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«27» серпня 2020 р. рішення  Баришівської районної ради №1063-57-07  проведено зняття фактичних залишків матеріальних цінностей, які знаходяться на відповідальному зберіганні станом на «27»серпня 2020 р.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51"/>
    </row>
    <row r="11" spans="1:11" ht="12.75" customHeight="1" hidden="1">
      <c r="A11" s="5" t="s">
        <v>3</v>
      </c>
      <c r="B11" s="233"/>
      <c r="C11" s="233"/>
      <c r="D11" s="31"/>
      <c r="E11" s="5"/>
      <c r="F11" s="31"/>
      <c r="G11" s="298"/>
      <c r="H11" s="298"/>
      <c r="I11" s="30"/>
      <c r="J11" s="30"/>
      <c r="K11" s="30"/>
    </row>
    <row r="12" spans="1:11" ht="12.75" customHeight="1" hidden="1">
      <c r="A12" s="255"/>
      <c r="B12" s="255"/>
      <c r="C12" s="255"/>
      <c r="D12" s="255"/>
      <c r="H12" s="1"/>
      <c r="I12" s="1"/>
      <c r="J12" s="1"/>
      <c r="K12" s="1"/>
    </row>
    <row r="13" spans="1:1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 customHeight="1">
      <c r="A14" s="243" t="s">
        <v>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ht="12.75" customHeight="1">
      <c r="A15" s="246" t="s">
        <v>69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50"/>
    </row>
    <row r="16" spans="1:13" ht="15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50"/>
    </row>
    <row r="17" spans="1:12" ht="0.7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</row>
    <row r="19" spans="1:12" ht="12.75">
      <c r="A19" s="30" t="s">
        <v>6</v>
      </c>
      <c r="B19" s="30"/>
      <c r="C19" s="251"/>
      <c r="D19" s="251"/>
      <c r="E19" s="251"/>
      <c r="F19" s="251"/>
      <c r="G19" s="26"/>
      <c r="H19" s="73"/>
      <c r="I19" s="26"/>
      <c r="K19" s="294"/>
      <c r="L19" s="294"/>
    </row>
    <row r="20" spans="1:12" ht="12.75">
      <c r="A20" s="27"/>
      <c r="B20" s="27"/>
      <c r="C20" s="296" t="s">
        <v>7</v>
      </c>
      <c r="D20" s="296"/>
      <c r="E20" s="296"/>
      <c r="F20" s="296"/>
      <c r="G20" s="27"/>
      <c r="H20" s="28" t="s">
        <v>8</v>
      </c>
      <c r="I20" s="27"/>
      <c r="K20" s="295" t="s">
        <v>48</v>
      </c>
      <c r="L20" s="295"/>
    </row>
    <row r="21" spans="1:9" ht="12.75">
      <c r="A21" s="1"/>
      <c r="B21" s="26"/>
      <c r="C21" s="1"/>
      <c r="D21" s="26"/>
      <c r="E21" s="26"/>
      <c r="F21" s="26"/>
      <c r="G21" s="26"/>
      <c r="H21" s="26"/>
      <c r="I21" s="26"/>
    </row>
    <row r="22" spans="2:9" ht="15.75">
      <c r="B22" s="80" t="s">
        <v>49</v>
      </c>
      <c r="C22" s="29" t="str">
        <f>CONCATENATE("розпочата ",Заполнить!$B$8)</f>
        <v>розпочата «27» серпня 2020 р.</v>
      </c>
      <c r="D22" s="26"/>
      <c r="E22" s="26"/>
      <c r="F22" s="26"/>
      <c r="G22" s="26"/>
      <c r="H22" s="26"/>
      <c r="I22" s="26"/>
    </row>
    <row r="23" spans="1:9" ht="15.75">
      <c r="A23" s="26"/>
      <c r="B23" s="26"/>
      <c r="C23" s="4" t="str">
        <f>CONCATENATE("закінчена ",Заполнить!$B$9)</f>
        <v>закінчена «27»  серпня 2020 р.</v>
      </c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  <row r="25" ht="12.75" hidden="1">
      <c r="A25" s="15"/>
    </row>
    <row r="26" ht="15">
      <c r="A26" s="13" t="s">
        <v>44</v>
      </c>
    </row>
    <row r="27" spans="1:12" ht="45" customHeight="1">
      <c r="A27" s="292" t="s">
        <v>59</v>
      </c>
      <c r="B27" s="292" t="s">
        <v>71</v>
      </c>
      <c r="C27" s="292"/>
      <c r="D27" s="297" t="s">
        <v>72</v>
      </c>
      <c r="E27" s="297" t="s">
        <v>74</v>
      </c>
      <c r="F27" s="297" t="s">
        <v>75</v>
      </c>
      <c r="G27" s="292" t="s">
        <v>12</v>
      </c>
      <c r="H27" s="292"/>
      <c r="I27" s="292" t="s">
        <v>76</v>
      </c>
      <c r="J27" s="292"/>
      <c r="K27" s="292" t="s">
        <v>77</v>
      </c>
      <c r="L27" s="297" t="s">
        <v>78</v>
      </c>
    </row>
    <row r="28" spans="1:12" ht="60.75" customHeight="1">
      <c r="A28" s="292"/>
      <c r="B28" s="44" t="s">
        <v>73</v>
      </c>
      <c r="C28" s="44" t="s">
        <v>79</v>
      </c>
      <c r="D28" s="297"/>
      <c r="E28" s="297"/>
      <c r="F28" s="297"/>
      <c r="G28" s="45" t="s">
        <v>16</v>
      </c>
      <c r="H28" s="45" t="s">
        <v>55</v>
      </c>
      <c r="I28" s="45" t="s">
        <v>16</v>
      </c>
      <c r="J28" s="45" t="s">
        <v>55</v>
      </c>
      <c r="K28" s="292"/>
      <c r="L28" s="297"/>
    </row>
    <row r="29" spans="1:12" ht="12.75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46">
        <v>8</v>
      </c>
      <c r="I29" s="46">
        <v>9</v>
      </c>
      <c r="J29" s="46">
        <v>10</v>
      </c>
      <c r="K29" s="46">
        <v>11</v>
      </c>
      <c r="L29" s="46">
        <v>12</v>
      </c>
    </row>
    <row r="30" spans="1:12" ht="12.75">
      <c r="A30" s="44">
        <v>1</v>
      </c>
      <c r="B30" s="47"/>
      <c r="C30" s="47"/>
      <c r="D30" s="47"/>
      <c r="E30" s="47"/>
      <c r="F30" s="47"/>
      <c r="G30" s="47"/>
      <c r="H30" s="49"/>
      <c r="I30" s="47"/>
      <c r="J30" s="49"/>
      <c r="K30" s="47"/>
      <c r="L30" s="47"/>
    </row>
    <row r="31" spans="1:12" ht="12.75">
      <c r="A31" s="44">
        <v>2</v>
      </c>
      <c r="B31" s="47"/>
      <c r="C31" s="47"/>
      <c r="D31" s="47"/>
      <c r="E31" s="47"/>
      <c r="F31" s="47"/>
      <c r="G31" s="47"/>
      <c r="H31" s="49"/>
      <c r="I31" s="47"/>
      <c r="J31" s="49"/>
      <c r="K31" s="47"/>
      <c r="L31" s="47"/>
    </row>
    <row r="32" spans="1:12" ht="12.75">
      <c r="A32" s="44">
        <v>3</v>
      </c>
      <c r="B32" s="47"/>
      <c r="C32" s="47"/>
      <c r="D32" s="47"/>
      <c r="E32" s="47"/>
      <c r="F32" s="47"/>
      <c r="G32" s="47"/>
      <c r="H32" s="49"/>
      <c r="I32" s="47"/>
      <c r="J32" s="49"/>
      <c r="K32" s="47"/>
      <c r="L32" s="47"/>
    </row>
    <row r="33" spans="1:12" ht="12.75">
      <c r="A33" s="293" t="s">
        <v>21</v>
      </c>
      <c r="B33" s="293"/>
      <c r="C33" s="47"/>
      <c r="D33" s="47"/>
      <c r="E33" s="47"/>
      <c r="F33" s="47"/>
      <c r="G33" s="47">
        <f>SUM(G30:G32)</f>
        <v>0</v>
      </c>
      <c r="H33" s="49">
        <f>SUM(H30:H32)</f>
        <v>0</v>
      </c>
      <c r="I33" s="47">
        <f>SUM(I30:I32)</f>
        <v>0</v>
      </c>
      <c r="J33" s="49">
        <f>SUM(J30:J32)</f>
        <v>0</v>
      </c>
      <c r="K33" s="47"/>
      <c r="L33" s="47"/>
    </row>
    <row r="35" spans="1:16" ht="15.75">
      <c r="A35" s="6" t="s">
        <v>35</v>
      </c>
      <c r="B35" s="1"/>
      <c r="C35" s="4" t="e">
        <f>CONCATENATE("а) кількість порядкових номерів - ",ЧислоПрописом(A32))</f>
        <v>#NAME?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4"/>
      <c r="D36" s="1"/>
      <c r="E36" s="1"/>
      <c r="F36" s="15" t="s">
        <v>28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2" t="s">
        <v>29</v>
      </c>
      <c r="B37" s="1"/>
      <c r="C37" s="6" t="e">
        <f>CONCATENATE("б) загальна кількість одиниць,  фактично - ",ЧислоПрописом(G33))</f>
        <v>#NAME?</v>
      </c>
      <c r="D37" s="1"/>
      <c r="E37" s="1"/>
      <c r="F37" s="1"/>
      <c r="G37" s="1"/>
      <c r="H37" s="1"/>
      <c r="I37" s="16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4"/>
      <c r="D38" s="13" t="s">
        <v>30</v>
      </c>
      <c r="E38" s="1"/>
      <c r="F38" s="1"/>
      <c r="G38" s="15" t="s">
        <v>28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2" t="s">
        <v>31</v>
      </c>
      <c r="B39" s="1"/>
      <c r="C39" s="6" t="e">
        <f>CONCATENATE("в) вартість фактична - ",СумаПрописом(H33))</f>
        <v>#NAME?</v>
      </c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4"/>
      <c r="D40" s="1"/>
      <c r="E40" s="15" t="s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6" t="e">
        <f>CONCATENATE("г) загальна кількість одиниць,  за даними бухгалтерського обліку - ",ЧислоПрописом(I33))</f>
        <v>#NAME?</v>
      </c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  <c r="O41" s="1"/>
      <c r="P41" s="1"/>
    </row>
    <row r="42" spans="1:16" ht="15.75">
      <c r="A42" s="2" t="s">
        <v>29</v>
      </c>
      <c r="B42" s="1"/>
      <c r="C42" s="4"/>
      <c r="D42" s="1"/>
      <c r="E42" s="1"/>
      <c r="F42" s="1"/>
      <c r="G42" s="1"/>
      <c r="H42" s="1"/>
      <c r="I42" s="15" t="s">
        <v>28</v>
      </c>
      <c r="J42" s="1"/>
      <c r="K42" s="1"/>
      <c r="L42" s="1"/>
      <c r="M42" s="1"/>
      <c r="N42" s="1"/>
      <c r="O42" s="1"/>
      <c r="P42" s="1"/>
    </row>
    <row r="43" spans="1:16" ht="15.75">
      <c r="A43" s="2" t="s">
        <v>32</v>
      </c>
      <c r="B43" s="1"/>
      <c r="C43" s="6" t="e">
        <f>CONCATENATE("ґ) вартість за даними бухгалтерського обліку - ",СумаПрописом(J33))</f>
        <v>#NAME?</v>
      </c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</row>
    <row r="44" spans="1:16" ht="12.75">
      <c r="A44" s="3" t="s">
        <v>33</v>
      </c>
      <c r="B44" s="1"/>
      <c r="C44" s="1"/>
      <c r="D44" s="1"/>
      <c r="E44" s="1"/>
      <c r="F44" s="1"/>
      <c r="G44" s="1"/>
      <c r="H44" s="1"/>
      <c r="I44" s="15" t="s">
        <v>28</v>
      </c>
      <c r="J44" s="1"/>
      <c r="K44" s="1"/>
      <c r="L44" s="1"/>
      <c r="M44" s="1"/>
      <c r="N44" s="1"/>
      <c r="O44" s="1"/>
      <c r="P44" s="1"/>
    </row>
    <row r="45" spans="1:16" ht="15.75">
      <c r="A45" s="163" t="s">
        <v>126</v>
      </c>
      <c r="B45" s="164"/>
      <c r="C45" s="236" t="str">
        <f>Заполнить!$B$12</f>
        <v>Заступник голови районної ради</v>
      </c>
      <c r="D45" s="236"/>
      <c r="E45" s="236"/>
      <c r="F45" s="236"/>
      <c r="G45" s="236"/>
      <c r="H45" s="167"/>
      <c r="J45" s="237" t="str">
        <f>Заполнить!$H$12</f>
        <v>С.І. Богдан</v>
      </c>
      <c r="K45" s="237"/>
      <c r="L45" s="237"/>
      <c r="M45" s="173"/>
      <c r="N45" s="1"/>
      <c r="O45" s="1"/>
      <c r="P45" s="1"/>
    </row>
    <row r="46" spans="1:16" ht="12.75">
      <c r="A46" s="164"/>
      <c r="B46" s="164"/>
      <c r="C46" s="235" t="s">
        <v>7</v>
      </c>
      <c r="D46" s="235"/>
      <c r="E46" s="235"/>
      <c r="F46" s="235"/>
      <c r="G46" s="235"/>
      <c r="H46" s="168" t="s">
        <v>8</v>
      </c>
      <c r="J46" s="235" t="s">
        <v>48</v>
      </c>
      <c r="K46" s="235"/>
      <c r="L46" s="235"/>
      <c r="M46" s="174"/>
      <c r="N46" s="1"/>
      <c r="O46" s="1"/>
      <c r="P46" s="1"/>
    </row>
    <row r="47" spans="1:16" ht="15.75">
      <c r="A47" s="163" t="s">
        <v>127</v>
      </c>
      <c r="B47" s="164"/>
      <c r="C47" s="236" t="str">
        <f>Заполнить!$B$13</f>
        <v>Голова постійної комісії районної ради з питань законності і правопорядку, комунальної власності, транспорту і звязку</v>
      </c>
      <c r="D47" s="236"/>
      <c r="E47" s="236"/>
      <c r="F47" s="236"/>
      <c r="G47" s="236"/>
      <c r="H47" s="167"/>
      <c r="J47" s="237" t="str">
        <f>Заполнить!$H$13</f>
        <v>М.О. Лукяненко </v>
      </c>
      <c r="K47" s="237"/>
      <c r="L47" s="237"/>
      <c r="M47" s="173"/>
      <c r="N47" s="1"/>
      <c r="O47" s="1"/>
      <c r="P47" s="1"/>
    </row>
    <row r="48" spans="1:16" ht="12.75">
      <c r="A48" s="164"/>
      <c r="B48" s="164"/>
      <c r="C48" s="235" t="s">
        <v>7</v>
      </c>
      <c r="D48" s="235"/>
      <c r="E48" s="235"/>
      <c r="F48" s="235"/>
      <c r="G48" s="235"/>
      <c r="H48" s="168" t="s">
        <v>8</v>
      </c>
      <c r="J48" s="235" t="s">
        <v>48</v>
      </c>
      <c r="K48" s="235"/>
      <c r="L48" s="235"/>
      <c r="M48" s="174"/>
      <c r="N48" s="1"/>
      <c r="O48" s="1"/>
      <c r="P48" s="1"/>
    </row>
    <row r="49" spans="1:16" ht="15.75">
      <c r="A49" s="164"/>
      <c r="B49" s="164"/>
      <c r="C49" s="236" t="str">
        <f>Заполнить!$B$14</f>
        <v>Заступник селищного голови Баришівської селищної ради(за згодою)</v>
      </c>
      <c r="D49" s="236"/>
      <c r="E49" s="236"/>
      <c r="F49" s="236"/>
      <c r="G49" s="236"/>
      <c r="H49" s="167"/>
      <c r="J49" s="237" t="str">
        <f>Заполнить!$H$14</f>
        <v>Ю.А. Шовть</v>
      </c>
      <c r="K49" s="237"/>
      <c r="L49" s="237"/>
      <c r="M49" s="173"/>
      <c r="N49" s="1"/>
      <c r="O49" s="1"/>
      <c r="P49" s="1"/>
    </row>
    <row r="50" spans="1:16" ht="12.75">
      <c r="A50" s="164"/>
      <c r="B50" s="164"/>
      <c r="C50" s="235" t="s">
        <v>7</v>
      </c>
      <c r="D50" s="235"/>
      <c r="E50" s="235"/>
      <c r="F50" s="235"/>
      <c r="G50" s="235"/>
      <c r="H50" s="168" t="s">
        <v>8</v>
      </c>
      <c r="J50" s="235" t="s">
        <v>48</v>
      </c>
      <c r="K50" s="235"/>
      <c r="L50" s="235"/>
      <c r="M50" s="174"/>
      <c r="N50" s="1"/>
      <c r="O50" s="1"/>
      <c r="P50" s="1"/>
    </row>
    <row r="51" spans="1:16" ht="15.75">
      <c r="A51" s="164"/>
      <c r="B51" s="164"/>
      <c r="C51" s="236" t="str">
        <f>Заполнить!$B$15</f>
        <v>Начальник відділу комунальної власності житлово-комунального господарства та благоустрою (за згодою)</v>
      </c>
      <c r="D51" s="236"/>
      <c r="E51" s="236"/>
      <c r="F51" s="236"/>
      <c r="G51" s="236"/>
      <c r="H51" s="167"/>
      <c r="J51" s="237" t="str">
        <f>Заполнить!$H$15</f>
        <v>Т.М. Дибка</v>
      </c>
      <c r="K51" s="237"/>
      <c r="L51" s="237"/>
      <c r="M51" s="173"/>
      <c r="N51" s="1"/>
      <c r="O51" s="1"/>
      <c r="P51" s="1"/>
    </row>
    <row r="52" spans="1:16" ht="12.75">
      <c r="A52" s="164"/>
      <c r="B52" s="164"/>
      <c r="C52" s="235" t="s">
        <v>7</v>
      </c>
      <c r="D52" s="235"/>
      <c r="E52" s="235"/>
      <c r="F52" s="235"/>
      <c r="G52" s="235"/>
      <c r="H52" s="168" t="s">
        <v>8</v>
      </c>
      <c r="J52" s="235" t="s">
        <v>48</v>
      </c>
      <c r="K52" s="235"/>
      <c r="L52" s="235"/>
      <c r="M52" s="174"/>
      <c r="N52" s="1"/>
      <c r="O52" s="1"/>
      <c r="P52" s="1"/>
    </row>
    <row r="53" spans="1:16" ht="15.75">
      <c r="A53" s="164"/>
      <c r="B53" s="164"/>
      <c r="C53" s="236" t="str">
        <f>Заполнить!$B$16</f>
        <v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v>
      </c>
      <c r="D53" s="236"/>
      <c r="E53" s="236"/>
      <c r="F53" s="236"/>
      <c r="G53" s="236"/>
      <c r="H53" s="167"/>
      <c r="J53" s="237" t="str">
        <f>Заполнить!$H$16</f>
        <v>Ю.Г. Шуляк</v>
      </c>
      <c r="K53" s="237"/>
      <c r="L53" s="237"/>
      <c r="M53" s="173"/>
      <c r="N53" s="1"/>
      <c r="O53" s="1"/>
      <c r="P53" s="1"/>
    </row>
    <row r="54" spans="1:16" ht="12.75">
      <c r="A54" s="164"/>
      <c r="B54" s="164"/>
      <c r="C54" s="235" t="s">
        <v>7</v>
      </c>
      <c r="D54" s="235"/>
      <c r="E54" s="235"/>
      <c r="F54" s="235"/>
      <c r="G54" s="235"/>
      <c r="H54" s="168" t="s">
        <v>8</v>
      </c>
      <c r="J54" s="235" t="s">
        <v>48</v>
      </c>
      <c r="K54" s="235"/>
      <c r="L54" s="235"/>
      <c r="M54" s="174"/>
      <c r="N54" s="1"/>
      <c r="O54" s="1"/>
      <c r="P54" s="1"/>
    </row>
    <row r="55" spans="1:16" ht="15.75" hidden="1">
      <c r="A55" s="164"/>
      <c r="B55" s="164"/>
      <c r="C55" s="236" t="str">
        <f>Заполнить!$B$17</f>
        <v>Головний спеціаліст відділу бухгалтерського обліку та консолідованої звітності Баришівської селищної ради (за згодою)</v>
      </c>
      <c r="D55" s="236"/>
      <c r="E55" s="236"/>
      <c r="F55" s="236"/>
      <c r="G55" s="236"/>
      <c r="H55" s="167"/>
      <c r="J55" s="237" t="str">
        <f>Заполнить!$H$17</f>
        <v>О.О. Масловцева</v>
      </c>
      <c r="K55" s="237"/>
      <c r="L55" s="237"/>
      <c r="M55" s="173"/>
      <c r="N55" s="1"/>
      <c r="O55" s="1"/>
      <c r="P55" s="1"/>
    </row>
    <row r="56" spans="1:16" ht="12.75" hidden="1">
      <c r="A56" s="164"/>
      <c r="B56" s="164"/>
      <c r="C56" s="235" t="s">
        <v>7</v>
      </c>
      <c r="D56" s="235"/>
      <c r="E56" s="235"/>
      <c r="F56" s="235"/>
      <c r="G56" s="235"/>
      <c r="H56" s="168" t="s">
        <v>8</v>
      </c>
      <c r="J56" s="235" t="s">
        <v>48</v>
      </c>
      <c r="K56" s="235"/>
      <c r="L56" s="235"/>
      <c r="M56" s="174"/>
      <c r="N56" s="1"/>
      <c r="O56" s="1"/>
      <c r="P56" s="1"/>
    </row>
    <row r="57" spans="1:16" ht="15.75" hidden="1">
      <c r="A57" s="164"/>
      <c r="B57" s="164"/>
      <c r="C57" s="236" t="str">
        <f>Заполнить!$B$18</f>
        <v>Головний бухгалтер централізованої бухгалтерії сектору освіти, культури, молоді та спорту Баришівської райдержадміністрації</v>
      </c>
      <c r="D57" s="236"/>
      <c r="E57" s="236"/>
      <c r="F57" s="236"/>
      <c r="G57" s="236"/>
      <c r="H57" s="167"/>
      <c r="J57" s="237" t="str">
        <f>Заполнить!$H$18</f>
        <v>Н.М. Ліберацька</v>
      </c>
      <c r="K57" s="237"/>
      <c r="L57" s="237"/>
      <c r="M57" s="173"/>
      <c r="N57" s="1"/>
      <c r="O57" s="1"/>
      <c r="P57" s="1"/>
    </row>
    <row r="58" spans="1:16" ht="12.75" hidden="1">
      <c r="A58" s="164"/>
      <c r="B58" s="164"/>
      <c r="C58" s="235" t="s">
        <v>7</v>
      </c>
      <c r="D58" s="235"/>
      <c r="E58" s="235"/>
      <c r="F58" s="235"/>
      <c r="G58" s="235"/>
      <c r="H58" s="168" t="s">
        <v>8</v>
      </c>
      <c r="J58" s="235" t="s">
        <v>48</v>
      </c>
      <c r="K58" s="235"/>
      <c r="L58" s="235"/>
      <c r="M58" s="174"/>
      <c r="N58" s="1"/>
      <c r="O58" s="1"/>
      <c r="P58" s="1"/>
    </row>
    <row r="59" spans="1:16" ht="15.75" hidden="1">
      <c r="A59" s="164"/>
      <c r="B59" s="164"/>
      <c r="C59" s="236">
        <f>Заполнить!$B$19</f>
        <v>0</v>
      </c>
      <c r="D59" s="236"/>
      <c r="E59" s="236"/>
      <c r="F59" s="236"/>
      <c r="G59" s="236"/>
      <c r="H59" s="167"/>
      <c r="J59" s="237">
        <f>Заполнить!$H$19</f>
        <v>0</v>
      </c>
      <c r="K59" s="237"/>
      <c r="L59" s="237"/>
      <c r="M59" s="173"/>
      <c r="N59" s="1"/>
      <c r="O59" s="1"/>
      <c r="P59" s="1"/>
    </row>
    <row r="60" spans="1:16" ht="12.75" hidden="1">
      <c r="A60" s="164"/>
      <c r="B60" s="164"/>
      <c r="C60" s="235" t="s">
        <v>7</v>
      </c>
      <c r="D60" s="235"/>
      <c r="E60" s="235"/>
      <c r="F60" s="235"/>
      <c r="G60" s="235"/>
      <c r="H60" s="168" t="s">
        <v>8</v>
      </c>
      <c r="J60" s="235" t="s">
        <v>48</v>
      </c>
      <c r="K60" s="235"/>
      <c r="L60" s="235"/>
      <c r="M60" s="174"/>
      <c r="N60" s="1"/>
      <c r="O60" s="1"/>
      <c r="P60" s="1"/>
    </row>
    <row r="61" spans="1:16" ht="15.75" hidden="1">
      <c r="A61" s="164"/>
      <c r="B61" s="164"/>
      <c r="C61" s="236">
        <f>Заполнить!$B$20</f>
        <v>0</v>
      </c>
      <c r="D61" s="236"/>
      <c r="E61" s="236"/>
      <c r="F61" s="236"/>
      <c r="G61" s="236"/>
      <c r="H61" s="167"/>
      <c r="J61" s="237">
        <f>Заполнить!$H$20</f>
        <v>0</v>
      </c>
      <c r="K61" s="237"/>
      <c r="L61" s="237"/>
      <c r="M61" s="173"/>
      <c r="N61" s="1"/>
      <c r="O61" s="1"/>
      <c r="P61" s="1"/>
    </row>
    <row r="62" spans="1:16" ht="12.75" hidden="1">
      <c r="A62" s="164"/>
      <c r="B62" s="164"/>
      <c r="C62" s="235" t="s">
        <v>7</v>
      </c>
      <c r="D62" s="235"/>
      <c r="E62" s="235"/>
      <c r="F62" s="235"/>
      <c r="G62" s="235"/>
      <c r="H62" s="168" t="s">
        <v>8</v>
      </c>
      <c r="J62" s="235" t="s">
        <v>48</v>
      </c>
      <c r="K62" s="235"/>
      <c r="L62" s="235"/>
      <c r="M62" s="174"/>
      <c r="N62" s="1"/>
      <c r="O62" s="1"/>
      <c r="P62" s="1"/>
    </row>
    <row r="63" spans="1:16" ht="15.75" hidden="1">
      <c r="A63" s="164"/>
      <c r="B63" s="164"/>
      <c r="C63" s="236">
        <f>Заполнить!$B$21</f>
        <v>0</v>
      </c>
      <c r="D63" s="236"/>
      <c r="E63" s="236"/>
      <c r="F63" s="236"/>
      <c r="G63" s="236"/>
      <c r="H63" s="167"/>
      <c r="J63" s="237">
        <f>Заполнить!$H$21</f>
        <v>0</v>
      </c>
      <c r="K63" s="237"/>
      <c r="L63" s="237"/>
      <c r="M63" s="173"/>
      <c r="N63" s="1"/>
      <c r="O63" s="1"/>
      <c r="P63" s="1"/>
    </row>
    <row r="64" spans="1:16" ht="12.75" hidden="1">
      <c r="A64" s="164"/>
      <c r="B64" s="164"/>
      <c r="C64" s="235" t="s">
        <v>7</v>
      </c>
      <c r="D64" s="235"/>
      <c r="E64" s="235"/>
      <c r="F64" s="235"/>
      <c r="G64" s="235"/>
      <c r="H64" s="168" t="s">
        <v>8</v>
      </c>
      <c r="J64" s="235" t="s">
        <v>48</v>
      </c>
      <c r="K64" s="235"/>
      <c r="L64" s="235"/>
      <c r="M64" s="174"/>
      <c r="N64" s="1"/>
      <c r="O64" s="1"/>
      <c r="P64" s="1"/>
    </row>
    <row r="65" spans="1:16" ht="15.75" hidden="1">
      <c r="A65" s="164"/>
      <c r="B65" s="164"/>
      <c r="C65" s="236">
        <f>Заполнить!$B$22</f>
        <v>0</v>
      </c>
      <c r="D65" s="236"/>
      <c r="E65" s="236"/>
      <c r="F65" s="236"/>
      <c r="G65" s="236"/>
      <c r="H65" s="167"/>
      <c r="J65" s="237">
        <f>Заполнить!$H$22</f>
        <v>0</v>
      </c>
      <c r="K65" s="237"/>
      <c r="L65" s="237"/>
      <c r="M65" s="173"/>
      <c r="N65" s="1"/>
      <c r="O65" s="1"/>
      <c r="P65" s="1"/>
    </row>
    <row r="66" spans="1:16" ht="12.75" hidden="1">
      <c r="A66" s="164"/>
      <c r="B66" s="164"/>
      <c r="C66" s="235" t="s">
        <v>7</v>
      </c>
      <c r="D66" s="235"/>
      <c r="E66" s="235"/>
      <c r="F66" s="235"/>
      <c r="G66" s="235"/>
      <c r="H66" s="168" t="s">
        <v>8</v>
      </c>
      <c r="J66" s="235" t="s">
        <v>48</v>
      </c>
      <c r="K66" s="235"/>
      <c r="L66" s="235"/>
      <c r="M66" s="174"/>
      <c r="N66" s="1"/>
      <c r="O66" s="1"/>
      <c r="P66" s="1"/>
    </row>
    <row r="67" spans="1:16" ht="15.75" hidden="1">
      <c r="A67" s="164"/>
      <c r="B67" s="164"/>
      <c r="C67" s="236">
        <f>Заполнить!$B$23</f>
        <v>0</v>
      </c>
      <c r="D67" s="236"/>
      <c r="E67" s="236"/>
      <c r="F67" s="236"/>
      <c r="G67" s="236"/>
      <c r="H67" s="167"/>
      <c r="J67" s="237">
        <f>Заполнить!$H$23</f>
        <v>0</v>
      </c>
      <c r="K67" s="237"/>
      <c r="L67" s="237"/>
      <c r="M67" s="173"/>
      <c r="N67" s="1"/>
      <c r="O67" s="1"/>
      <c r="P67" s="1"/>
    </row>
    <row r="68" spans="1:16" ht="12.75" hidden="1">
      <c r="A68" s="164"/>
      <c r="B68" s="164"/>
      <c r="C68" s="235" t="s">
        <v>7</v>
      </c>
      <c r="D68" s="235"/>
      <c r="E68" s="235"/>
      <c r="F68" s="235"/>
      <c r="G68" s="235"/>
      <c r="H68" s="168" t="s">
        <v>8</v>
      </c>
      <c r="J68" s="235" t="s">
        <v>48</v>
      </c>
      <c r="K68" s="235"/>
      <c r="L68" s="235"/>
      <c r="M68" s="174"/>
      <c r="N68" s="1"/>
      <c r="O68" s="1"/>
      <c r="P68" s="1"/>
    </row>
    <row r="69" spans="1:16" ht="15.75" hidden="1">
      <c r="A69" s="164"/>
      <c r="B69" s="164"/>
      <c r="C69" s="236">
        <f>Заполнить!$B$24</f>
        <v>0</v>
      </c>
      <c r="D69" s="236"/>
      <c r="E69" s="236"/>
      <c r="F69" s="236"/>
      <c r="G69" s="236"/>
      <c r="H69" s="167"/>
      <c r="J69" s="237">
        <f>Заполнить!$H$24</f>
        <v>0</v>
      </c>
      <c r="K69" s="237"/>
      <c r="L69" s="237"/>
      <c r="M69" s="173"/>
      <c r="N69" s="1"/>
      <c r="O69" s="1"/>
      <c r="P69" s="1"/>
    </row>
    <row r="70" spans="1:16" ht="12.75" hidden="1">
      <c r="A70" s="164"/>
      <c r="B70" s="164"/>
      <c r="C70" s="235" t="s">
        <v>7</v>
      </c>
      <c r="D70" s="235"/>
      <c r="E70" s="235"/>
      <c r="F70" s="235"/>
      <c r="G70" s="235"/>
      <c r="H70" s="168" t="s">
        <v>8</v>
      </c>
      <c r="J70" s="235" t="s">
        <v>48</v>
      </c>
      <c r="K70" s="235"/>
      <c r="L70" s="235"/>
      <c r="M70" s="174"/>
      <c r="N70" s="1"/>
      <c r="O70" s="1"/>
      <c r="P70" s="1"/>
    </row>
    <row r="71" spans="1:16" ht="15.75" hidden="1">
      <c r="A71" s="164"/>
      <c r="B71" s="164"/>
      <c r="C71" s="236">
        <f>Заполнить!$B$25</f>
        <v>0</v>
      </c>
      <c r="D71" s="236"/>
      <c r="E71" s="236"/>
      <c r="F71" s="236"/>
      <c r="G71" s="236"/>
      <c r="H71" s="167"/>
      <c r="J71" s="237">
        <f>Заполнить!$H$25</f>
        <v>0</v>
      </c>
      <c r="K71" s="237"/>
      <c r="L71" s="237"/>
      <c r="M71" s="173"/>
      <c r="N71" s="1"/>
      <c r="O71" s="1"/>
      <c r="P71" s="1"/>
    </row>
    <row r="72" spans="1:16" ht="12.75" hidden="1">
      <c r="A72" s="164"/>
      <c r="B72" s="164"/>
      <c r="C72" s="235" t="s">
        <v>7</v>
      </c>
      <c r="D72" s="235"/>
      <c r="E72" s="235"/>
      <c r="F72" s="235"/>
      <c r="G72" s="235"/>
      <c r="H72" s="168" t="s">
        <v>8</v>
      </c>
      <c r="J72" s="235" t="s">
        <v>48</v>
      </c>
      <c r="K72" s="235"/>
      <c r="L72" s="235"/>
      <c r="M72" s="174"/>
      <c r="N72" s="1"/>
      <c r="O72" s="1"/>
      <c r="P72" s="1"/>
    </row>
    <row r="73" spans="1:16" ht="15.75" hidden="1">
      <c r="A73" s="164"/>
      <c r="B73" s="164"/>
      <c r="C73" s="236">
        <f>Заполнить!$B$26</f>
        <v>0</v>
      </c>
      <c r="D73" s="236"/>
      <c r="E73" s="236"/>
      <c r="F73" s="236"/>
      <c r="G73" s="236"/>
      <c r="H73" s="167"/>
      <c r="J73" s="237">
        <f>Заполнить!$H$26</f>
        <v>0</v>
      </c>
      <c r="K73" s="237"/>
      <c r="L73" s="237"/>
      <c r="M73" s="173"/>
      <c r="N73" s="1"/>
      <c r="O73" s="1"/>
      <c r="P73" s="1"/>
    </row>
    <row r="74" spans="1:16" ht="12.75" hidden="1">
      <c r="A74" s="161"/>
      <c r="B74" s="161"/>
      <c r="C74" s="235" t="s">
        <v>7</v>
      </c>
      <c r="D74" s="235"/>
      <c r="E74" s="235"/>
      <c r="F74" s="235"/>
      <c r="G74" s="235"/>
      <c r="H74" s="168" t="s">
        <v>8</v>
      </c>
      <c r="J74" s="235" t="s">
        <v>48</v>
      </c>
      <c r="K74" s="235"/>
      <c r="L74" s="235"/>
      <c r="M74" s="174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230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51"/>
      <c r="N76" s="51"/>
      <c r="O76" s="51"/>
      <c r="P76" s="51"/>
    </row>
    <row r="77" spans="1:16" ht="32.25" customHeight="1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51"/>
      <c r="N77" s="51"/>
      <c r="O77" s="51"/>
      <c r="P77" s="51"/>
    </row>
    <row r="78" spans="1:16" ht="15.75">
      <c r="A78" s="17" t="s">
        <v>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2" t="str">
        <f>Заполнить!B6</f>
        <v>«27» серпня 2020 р.</v>
      </c>
      <c r="B79" s="1"/>
      <c r="C79" s="1"/>
      <c r="D79" s="252">
        <f>C19</f>
        <v>0</v>
      </c>
      <c r="E79" s="252"/>
      <c r="F79" s="252"/>
      <c r="G79" s="1"/>
      <c r="H79" s="25"/>
      <c r="I79" s="1"/>
      <c r="J79" s="252">
        <f>K19</f>
        <v>0</v>
      </c>
      <c r="K79" s="252"/>
      <c r="L79" s="252"/>
      <c r="M79" s="53"/>
      <c r="N79" s="1"/>
      <c r="O79" s="1"/>
      <c r="P79" s="1"/>
    </row>
    <row r="80" spans="1:16" ht="12.75">
      <c r="A80" s="1"/>
      <c r="B80" s="1"/>
      <c r="C80" s="1"/>
      <c r="D80" s="239" t="s">
        <v>7</v>
      </c>
      <c r="E80" s="239"/>
      <c r="F80" s="239"/>
      <c r="G80" s="1"/>
      <c r="H80" s="95" t="s">
        <v>8</v>
      </c>
      <c r="I80" s="1"/>
      <c r="J80" s="239" t="s">
        <v>48</v>
      </c>
      <c r="K80" s="239"/>
      <c r="L80" s="239"/>
      <c r="M80" s="76"/>
      <c r="N80" s="1"/>
      <c r="O80" s="1"/>
      <c r="P80" s="1"/>
    </row>
    <row r="81" spans="1:16" ht="15.75">
      <c r="A81" s="6" t="s">
        <v>270</v>
      </c>
      <c r="B81" s="1"/>
      <c r="C81" s="1"/>
      <c r="D81" s="252"/>
      <c r="E81" s="252"/>
      <c r="F81" s="252"/>
      <c r="G81" s="1"/>
      <c r="H81" s="25"/>
      <c r="I81" s="1"/>
      <c r="J81" s="252"/>
      <c r="K81" s="252"/>
      <c r="L81" s="252"/>
      <c r="M81" s="53"/>
      <c r="N81" s="1"/>
      <c r="O81" s="1"/>
      <c r="P81" s="1"/>
    </row>
    <row r="82" spans="1:16" ht="12.75">
      <c r="A82" s="3" t="s">
        <v>271</v>
      </c>
      <c r="B82" s="1"/>
      <c r="C82" s="1"/>
      <c r="D82" s="239" t="s">
        <v>7</v>
      </c>
      <c r="E82" s="239"/>
      <c r="F82" s="239"/>
      <c r="G82" s="1"/>
      <c r="H82" s="95" t="s">
        <v>8</v>
      </c>
      <c r="I82" s="1"/>
      <c r="J82" s="239" t="s">
        <v>48</v>
      </c>
      <c r="K82" s="239"/>
      <c r="L82" s="239"/>
      <c r="M82" s="76"/>
      <c r="N82" s="1"/>
      <c r="O82" s="1"/>
      <c r="P82" s="1"/>
    </row>
    <row r="83" spans="1:16" ht="15.75">
      <c r="A83" s="6" t="s">
        <v>430</v>
      </c>
      <c r="B83" s="1"/>
      <c r="C83" s="1"/>
      <c r="D83" s="1"/>
      <c r="E83" s="1"/>
      <c r="F83" s="1"/>
      <c r="G83" s="1"/>
      <c r="H83" s="1"/>
      <c r="I83" s="1"/>
      <c r="J83" s="287"/>
      <c r="K83" s="287"/>
      <c r="L83" s="287"/>
      <c r="M83" s="14"/>
      <c r="N83" s="1"/>
      <c r="O83" s="1"/>
      <c r="P83" s="1"/>
    </row>
    <row r="84" spans="1:16" ht="12.75">
      <c r="A84" s="2" t="str">
        <f>Заполнить!B6</f>
        <v>«27» серпня 2020 р.</v>
      </c>
      <c r="B84" s="1"/>
      <c r="C84" s="1"/>
      <c r="D84" s="252"/>
      <c r="E84" s="252"/>
      <c r="F84" s="252"/>
      <c r="G84" s="1"/>
      <c r="H84" s="25"/>
      <c r="I84" s="1"/>
      <c r="J84" s="252"/>
      <c r="K84" s="252"/>
      <c r="L84" s="252"/>
      <c r="M84" s="53"/>
      <c r="N84" s="1"/>
      <c r="O84" s="1"/>
      <c r="P84" s="1"/>
    </row>
    <row r="85" spans="1:16" ht="12.75">
      <c r="A85" s="3"/>
      <c r="B85" s="3"/>
      <c r="C85" s="1"/>
      <c r="D85" s="239" t="s">
        <v>7</v>
      </c>
      <c r="E85" s="239"/>
      <c r="F85" s="239"/>
      <c r="G85" s="1"/>
      <c r="H85" s="95" t="s">
        <v>8</v>
      </c>
      <c r="I85" s="1"/>
      <c r="J85" s="239" t="s">
        <v>48</v>
      </c>
      <c r="K85" s="239"/>
      <c r="L85" s="239"/>
      <c r="M85" s="76"/>
      <c r="N85" s="1"/>
      <c r="O85" s="1"/>
      <c r="P85" s="1"/>
    </row>
    <row r="86" spans="1:16" ht="12.75">
      <c r="A86" s="3" t="s">
        <v>39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.75" customHeight="1">
      <c r="A87" s="289" t="s">
        <v>81</v>
      </c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1"/>
      <c r="M87" s="1"/>
      <c r="N87" s="1"/>
      <c r="O87" s="1"/>
      <c r="P87" s="1"/>
    </row>
    <row r="89" spans="1:13" ht="15.75">
      <c r="A89" s="1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112"/>
      <c r="B90" s="14"/>
      <c r="C90" s="14"/>
      <c r="D90" s="288"/>
      <c r="E90" s="288"/>
      <c r="F90" s="288"/>
      <c r="G90" s="14"/>
      <c r="H90" s="14"/>
      <c r="I90" s="14"/>
      <c r="J90" s="288"/>
      <c r="K90" s="288"/>
      <c r="L90" s="288"/>
      <c r="M90" s="288"/>
    </row>
    <row r="91" spans="1:13" ht="12.75">
      <c r="A91" s="14"/>
      <c r="B91" s="14"/>
      <c r="C91" s="14"/>
      <c r="D91" s="268"/>
      <c r="E91" s="268"/>
      <c r="F91" s="268"/>
      <c r="G91" s="14"/>
      <c r="H91" s="28"/>
      <c r="I91" s="14"/>
      <c r="J91" s="268"/>
      <c r="K91" s="268"/>
      <c r="L91" s="268"/>
      <c r="M91" s="268"/>
    </row>
    <row r="92" spans="1:13" ht="15.75">
      <c r="A92" s="113"/>
      <c r="B92" s="14"/>
      <c r="C92" s="14"/>
      <c r="D92" s="288"/>
      <c r="E92" s="288"/>
      <c r="F92" s="288"/>
      <c r="G92" s="14"/>
      <c r="H92" s="14"/>
      <c r="I92" s="14"/>
      <c r="J92" s="288"/>
      <c r="K92" s="288"/>
      <c r="L92" s="288"/>
      <c r="M92" s="288"/>
    </row>
    <row r="93" spans="1:13" ht="12.75">
      <c r="A93" s="114"/>
      <c r="B93" s="14"/>
      <c r="C93" s="14"/>
      <c r="D93" s="268"/>
      <c r="E93" s="268"/>
      <c r="F93" s="268"/>
      <c r="G93" s="14"/>
      <c r="H93" s="28"/>
      <c r="I93" s="14"/>
      <c r="J93" s="268"/>
      <c r="K93" s="268"/>
      <c r="L93" s="268"/>
      <c r="M93" s="268"/>
    </row>
    <row r="94" spans="1:13" ht="15.75">
      <c r="A94" s="1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112"/>
      <c r="B95" s="14"/>
      <c r="C95" s="14"/>
      <c r="D95" s="288"/>
      <c r="E95" s="288"/>
      <c r="F95" s="288"/>
      <c r="G95" s="14"/>
      <c r="H95" s="14"/>
      <c r="I95" s="14"/>
      <c r="J95" s="288"/>
      <c r="K95" s="288"/>
      <c r="L95" s="288"/>
      <c r="M95" s="288"/>
    </row>
    <row r="96" spans="1:13" ht="12.75">
      <c r="A96" s="114"/>
      <c r="B96" s="114"/>
      <c r="C96" s="14"/>
      <c r="D96" s="268"/>
      <c r="E96" s="268"/>
      <c r="F96" s="268"/>
      <c r="G96" s="14"/>
      <c r="H96" s="28"/>
      <c r="I96" s="14"/>
      <c r="J96" s="268"/>
      <c r="K96" s="268"/>
      <c r="L96" s="268"/>
      <c r="M96" s="268"/>
    </row>
  </sheetData>
  <sheetProtection/>
  <mergeCells count="112"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C60:G60"/>
    <mergeCell ref="C61:G61"/>
    <mergeCell ref="C62:G62"/>
    <mergeCell ref="C57:G57"/>
    <mergeCell ref="C58:G58"/>
    <mergeCell ref="C59:G59"/>
    <mergeCell ref="C66:G66"/>
    <mergeCell ref="C67:G67"/>
    <mergeCell ref="C68:G68"/>
    <mergeCell ref="C63:G63"/>
    <mergeCell ref="C64:G64"/>
    <mergeCell ref="C65:G65"/>
    <mergeCell ref="C72:G72"/>
    <mergeCell ref="C73:G73"/>
    <mergeCell ref="C74:G74"/>
    <mergeCell ref="C69:G69"/>
    <mergeCell ref="C70:G70"/>
    <mergeCell ref="C71:G71"/>
    <mergeCell ref="C50:G50"/>
    <mergeCell ref="J45:L45"/>
    <mergeCell ref="J46:L46"/>
    <mergeCell ref="J47:L47"/>
    <mergeCell ref="J48:L48"/>
    <mergeCell ref="J49:L49"/>
    <mergeCell ref="J50:L50"/>
    <mergeCell ref="E27:E28"/>
    <mergeCell ref="A8:L8"/>
    <mergeCell ref="C54:G54"/>
    <mergeCell ref="C55:G55"/>
    <mergeCell ref="C56:G56"/>
    <mergeCell ref="C51:G51"/>
    <mergeCell ref="C52:G52"/>
    <mergeCell ref="C53:G53"/>
    <mergeCell ref="C48:G48"/>
    <mergeCell ref="C49:G49"/>
    <mergeCell ref="C45:G45"/>
    <mergeCell ref="C46:G46"/>
    <mergeCell ref="C47:G47"/>
    <mergeCell ref="A7:L7"/>
    <mergeCell ref="B11:C11"/>
    <mergeCell ref="A10:L10"/>
    <mergeCell ref="F27:F28"/>
    <mergeCell ref="I27:J27"/>
    <mergeCell ref="G11:H11"/>
    <mergeCell ref="G27:H27"/>
    <mergeCell ref="A33:B33"/>
    <mergeCell ref="A27:A28"/>
    <mergeCell ref="A9:L9"/>
    <mergeCell ref="K19:L19"/>
    <mergeCell ref="K20:L20"/>
    <mergeCell ref="C19:F19"/>
    <mergeCell ref="C20:F20"/>
    <mergeCell ref="K27:K28"/>
    <mergeCell ref="L27:L28"/>
    <mergeCell ref="D27:D28"/>
    <mergeCell ref="D95:F95"/>
    <mergeCell ref="J95:M95"/>
    <mergeCell ref="A2:C2"/>
    <mergeCell ref="A76:L77"/>
    <mergeCell ref="A87:K87"/>
    <mergeCell ref="A3:C3"/>
    <mergeCell ref="A12:D12"/>
    <mergeCell ref="A14:M14"/>
    <mergeCell ref="A15:L17"/>
    <mergeCell ref="B27:C27"/>
    <mergeCell ref="D91:F91"/>
    <mergeCell ref="J91:M91"/>
    <mergeCell ref="D92:F92"/>
    <mergeCell ref="J92:M92"/>
    <mergeCell ref="D93:F93"/>
    <mergeCell ref="J93:M93"/>
    <mergeCell ref="D85:F85"/>
    <mergeCell ref="J82:L82"/>
    <mergeCell ref="J83:L83"/>
    <mergeCell ref="J84:L84"/>
    <mergeCell ref="J85:L85"/>
    <mergeCell ref="D90:F90"/>
    <mergeCell ref="J90:M90"/>
    <mergeCell ref="D96:F96"/>
    <mergeCell ref="J96:M96"/>
    <mergeCell ref="D79:F79"/>
    <mergeCell ref="D80:F80"/>
    <mergeCell ref="D81:F81"/>
    <mergeCell ref="J79:L79"/>
    <mergeCell ref="J80:L80"/>
    <mergeCell ref="J81:L81"/>
    <mergeCell ref="D82:F82"/>
    <mergeCell ref="D84:F84"/>
  </mergeCells>
  <printOptions/>
  <pageMargins left="0.3" right="0.16" top="0.48" bottom="0.17" header="0.3" footer="0.24"/>
  <pageSetup orientation="landscape" paperSize="9" r:id="rId2"/>
  <colBreaks count="1" manualBreakCount="1">
    <brk id="12" max="65535" man="1"/>
  </colBreaks>
  <ignoredErrors>
    <ignoredError sqref="G33:J33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VINGA</dc:creator>
  <cp:keywords/>
  <dc:description/>
  <cp:lastModifiedBy>ADMIN</cp:lastModifiedBy>
  <cp:lastPrinted>2020-10-09T05:31:29Z</cp:lastPrinted>
  <dcterms:created xsi:type="dcterms:W3CDTF">1999-07-07T07:42:48Z</dcterms:created>
  <dcterms:modified xsi:type="dcterms:W3CDTF">2020-10-09T07:31:25Z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